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headera-my.sharepoint.com/personal/joe_heade_headera_com/Documents/Freelance/Hackathons/EUvsVirus/HelicopterMoney/"/>
    </mc:Choice>
  </mc:AlternateContent>
  <xr:revisionPtr revIDLastSave="899" documentId="8_{3D5C4659-5E11-954D-B13B-4422CC23CDCA}" xr6:coauthVersionLast="45" xr6:coauthVersionMax="45" xr10:uidLastSave="{DC607879-9292-4B49-AEFF-D901E3BD43D7}"/>
  <bookViews>
    <workbookView xWindow="0" yWindow="460" windowWidth="25600" windowHeight="14420" activeTab="2" xr2:uid="{079396AA-3DB1-CB48-8517-879CCF93746E}"/>
  </bookViews>
  <sheets>
    <sheet name="Target market" sheetId="1" r:id="rId1"/>
    <sheet name="Working QVP" sheetId="2" r:id="rId2"/>
    <sheet name="Final QVP" sheetId="4" r:id="rId3"/>
  </sheets>
  <definedNames>
    <definedName name="_xlnm._FilterDatabase" localSheetId="0" hidden="1">'Target market'!$A$2:$V$191</definedName>
    <definedName name="_xlchart.v2.0" hidden="1">'Final QVP'!$B$17:$B$19</definedName>
    <definedName name="_xlchart.v2.1" hidden="1">'Final QVP'!$C$16</definedName>
    <definedName name="_xlchart.v2.2" hidden="1">'Final QVP'!$C$17:$C$19</definedName>
    <definedName name="_xlchart.v2.3" hidden="1">'Final QVP'!$D$16</definedName>
    <definedName name="_xlchart.v2.4" hidden="1">'Final QVP'!$D$17:$D$19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21" i="4" l="1"/>
  <c r="C60" i="4"/>
  <c r="C59" i="4"/>
  <c r="C48" i="4"/>
  <c r="C42" i="4"/>
  <c r="C34" i="4"/>
  <c r="C36" i="4" s="1"/>
  <c r="C38" i="4" s="1"/>
  <c r="C40" i="4" s="1"/>
  <c r="C31" i="4"/>
  <c r="C32" i="4" s="1"/>
  <c r="C45" i="4" s="1"/>
  <c r="D1" i="4"/>
  <c r="D2" i="4" s="1"/>
  <c r="C7" i="4" s="1"/>
  <c r="E21" i="2"/>
  <c r="E20" i="2"/>
  <c r="E19" i="2"/>
  <c r="D21" i="2"/>
  <c r="D20" i="2"/>
  <c r="D19" i="2"/>
  <c r="C21" i="2"/>
  <c r="C20" i="2"/>
  <c r="C19" i="2"/>
  <c r="C10" i="2"/>
  <c r="D10" i="2"/>
  <c r="E10" i="2"/>
  <c r="E12" i="2"/>
  <c r="D12" i="2"/>
  <c r="C12" i="2"/>
  <c r="D17" i="2"/>
  <c r="D16" i="2"/>
  <c r="D1" i="2"/>
  <c r="D2" i="2" s="1"/>
  <c r="C7" i="2" s="1"/>
  <c r="D18" i="2"/>
  <c r="C47" i="2"/>
  <c r="C59" i="2"/>
  <c r="C58" i="2"/>
  <c r="C41" i="2"/>
  <c r="C33" i="2"/>
  <c r="C35" i="2" s="1"/>
  <c r="C30" i="2"/>
  <c r="C31" i="2" s="1"/>
  <c r="D13" i="2" s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R93" i="1" s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R113" i="1" s="1"/>
  <c r="I114" i="1"/>
  <c r="I115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R159" i="1" s="1"/>
  <c r="I160" i="1"/>
  <c r="I161" i="1"/>
  <c r="I162" i="1"/>
  <c r="I163" i="1"/>
  <c r="I164" i="1"/>
  <c r="I165" i="1"/>
  <c r="I166" i="1"/>
  <c r="I167" i="1"/>
  <c r="I168" i="1"/>
  <c r="I169" i="1"/>
  <c r="I170" i="1"/>
  <c r="I171" i="1"/>
  <c r="I172" i="1"/>
  <c r="I173" i="1"/>
  <c r="I174" i="1"/>
  <c r="I175" i="1"/>
  <c r="I176" i="1"/>
  <c r="I177" i="1"/>
  <c r="I178" i="1"/>
  <c r="I179" i="1"/>
  <c r="I180" i="1"/>
  <c r="I181" i="1"/>
  <c r="I182" i="1"/>
  <c r="I183" i="1"/>
  <c r="I184" i="1"/>
  <c r="R184" i="1" s="1"/>
  <c r="I185" i="1"/>
  <c r="I186" i="1"/>
  <c r="I187" i="1"/>
  <c r="I188" i="1"/>
  <c r="I189" i="1"/>
  <c r="I190" i="1"/>
  <c r="I191" i="1"/>
  <c r="I4" i="1"/>
  <c r="I5" i="1"/>
  <c r="I6" i="1"/>
  <c r="I7" i="1"/>
  <c r="I8" i="1"/>
  <c r="I3" i="1"/>
  <c r="C47" i="4" l="1"/>
  <c r="C46" i="4"/>
  <c r="C51" i="4" s="1"/>
  <c r="D8" i="4"/>
  <c r="E8" i="4" s="1"/>
  <c r="C10" i="4"/>
  <c r="D7" i="4"/>
  <c r="D32" i="4"/>
  <c r="D33" i="4" s="1"/>
  <c r="C13" i="2"/>
  <c r="E13" i="2"/>
  <c r="D7" i="2"/>
  <c r="E7" i="2" s="1"/>
  <c r="C8" i="2"/>
  <c r="D8" i="2" s="1"/>
  <c r="E8" i="2" s="1"/>
  <c r="C44" i="2"/>
  <c r="C45" i="2" s="1"/>
  <c r="C50" i="2" s="1"/>
  <c r="C37" i="2"/>
  <c r="C39" i="2" s="1"/>
  <c r="D31" i="2" s="1"/>
  <c r="D32" i="2" s="1"/>
  <c r="R195" i="1"/>
  <c r="D31" i="1"/>
  <c r="D32" i="1"/>
  <c r="D33" i="1"/>
  <c r="D34" i="1"/>
  <c r="D35" i="1"/>
  <c r="D36" i="1"/>
  <c r="D37" i="1"/>
  <c r="D38" i="1"/>
  <c r="D39" i="1"/>
  <c r="D40" i="1"/>
  <c r="D3" i="1"/>
  <c r="D41" i="1"/>
  <c r="D42" i="1"/>
  <c r="D43" i="1"/>
  <c r="D44" i="1"/>
  <c r="D45" i="1"/>
  <c r="D46" i="1"/>
  <c r="D4" i="1"/>
  <c r="D47" i="1"/>
  <c r="D48" i="1"/>
  <c r="D49" i="1"/>
  <c r="D50" i="1"/>
  <c r="D51" i="1"/>
  <c r="D52" i="1"/>
  <c r="D53" i="1"/>
  <c r="D54" i="1"/>
  <c r="D5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6" i="1"/>
  <c r="D70" i="1"/>
  <c r="D7" i="1"/>
  <c r="D8" i="1"/>
  <c r="D9" i="1"/>
  <c r="D71" i="1"/>
  <c r="D72" i="1"/>
  <c r="D73" i="1"/>
  <c r="D74" i="1"/>
  <c r="D75" i="1"/>
  <c r="D76" i="1"/>
  <c r="D77" i="1"/>
  <c r="D10" i="1"/>
  <c r="D78" i="1"/>
  <c r="D79" i="1"/>
  <c r="D80" i="1"/>
  <c r="D11" i="1"/>
  <c r="D12" i="1"/>
  <c r="D81" i="1"/>
  <c r="D82" i="1"/>
  <c r="D83" i="1"/>
  <c r="D13" i="1"/>
  <c r="D84" i="1"/>
  <c r="D14" i="1"/>
  <c r="D85" i="1"/>
  <c r="D86" i="1"/>
  <c r="D87" i="1"/>
  <c r="D88" i="1"/>
  <c r="D89" i="1"/>
  <c r="D90" i="1"/>
  <c r="D91" i="1"/>
  <c r="D92" i="1"/>
  <c r="D93" i="1"/>
  <c r="D15" i="1"/>
  <c r="D94" i="1"/>
  <c r="D95" i="1"/>
  <c r="D96" i="1"/>
  <c r="D97" i="1"/>
  <c r="D98" i="1"/>
  <c r="D16" i="1"/>
  <c r="D99" i="1"/>
  <c r="D17" i="1"/>
  <c r="D100" i="1"/>
  <c r="D101" i="1"/>
  <c r="D102" i="1"/>
  <c r="D103" i="1"/>
  <c r="D104" i="1"/>
  <c r="D105" i="1"/>
  <c r="D106" i="1"/>
  <c r="D107" i="1"/>
  <c r="D108" i="1"/>
  <c r="D18" i="1"/>
  <c r="D109" i="1"/>
  <c r="D110" i="1"/>
  <c r="D111" i="1"/>
  <c r="D112" i="1"/>
  <c r="D19" i="1"/>
  <c r="D20" i="1"/>
  <c r="D113" i="1"/>
  <c r="D114" i="1"/>
  <c r="D115" i="1"/>
  <c r="D116" i="1"/>
  <c r="D117" i="1"/>
  <c r="D118" i="1"/>
  <c r="D21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22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23" i="1"/>
  <c r="D24" i="1"/>
  <c r="D146" i="1"/>
  <c r="D25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26" i="1"/>
  <c r="D27" i="1"/>
  <c r="D160" i="1"/>
  <c r="D161" i="1"/>
  <c r="D162" i="1"/>
  <c r="D28" i="1"/>
  <c r="D163" i="1"/>
  <c r="D164" i="1"/>
  <c r="D165" i="1"/>
  <c r="D166" i="1"/>
  <c r="D167" i="1"/>
  <c r="D29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30" i="1"/>
  <c r="C17" i="4" l="1"/>
  <c r="C11" i="4"/>
  <c r="D17" i="4" s="1"/>
  <c r="C12" i="4"/>
  <c r="C53" i="4"/>
  <c r="C52" i="4"/>
  <c r="D10" i="4"/>
  <c r="E7" i="4"/>
  <c r="E10" i="4" s="1"/>
  <c r="C52" i="2"/>
  <c r="C46" i="2"/>
  <c r="C51" i="2"/>
  <c r="S32" i="1"/>
  <c r="S36" i="1"/>
  <c r="S40" i="1"/>
  <c r="S43" i="1"/>
  <c r="S4" i="1"/>
  <c r="S50" i="1"/>
  <c r="S54" i="1"/>
  <c r="S57" i="1"/>
  <c r="S61" i="1"/>
  <c r="S65" i="1"/>
  <c r="S69" i="1"/>
  <c r="S8" i="1"/>
  <c r="S73" i="1"/>
  <c r="S77" i="1"/>
  <c r="S80" i="1"/>
  <c r="S82" i="1"/>
  <c r="S14" i="1"/>
  <c r="S88" i="1"/>
  <c r="S92" i="1"/>
  <c r="S95" i="1"/>
  <c r="S16" i="1"/>
  <c r="S101" i="1"/>
  <c r="S105" i="1"/>
  <c r="S18" i="1"/>
  <c r="S112" i="1"/>
  <c r="S114" i="1"/>
  <c r="S118" i="1"/>
  <c r="S121" i="1"/>
  <c r="S125" i="1"/>
  <c r="S129" i="1"/>
  <c r="S132" i="1"/>
  <c r="S136" i="1"/>
  <c r="S140" i="1"/>
  <c r="S144" i="1"/>
  <c r="S146" i="1"/>
  <c r="S149" i="1"/>
  <c r="S153" i="1"/>
  <c r="S33" i="1"/>
  <c r="S37" i="1"/>
  <c r="S3" i="1"/>
  <c r="U3" i="1" s="1"/>
  <c r="S44" i="1"/>
  <c r="S47" i="1"/>
  <c r="S51" i="1"/>
  <c r="S5" i="1"/>
  <c r="S58" i="1"/>
  <c r="S62" i="1"/>
  <c r="S34" i="1"/>
  <c r="S41" i="1"/>
  <c r="S48" i="1"/>
  <c r="S55" i="1"/>
  <c r="S63" i="1"/>
  <c r="S68" i="1"/>
  <c r="S9" i="1"/>
  <c r="S75" i="1"/>
  <c r="S79" i="1"/>
  <c r="S83" i="1"/>
  <c r="S86" i="1"/>
  <c r="S91" i="1"/>
  <c r="S96" i="1"/>
  <c r="S17" i="1"/>
  <c r="S104" i="1"/>
  <c r="S109" i="1"/>
  <c r="S20" i="1"/>
  <c r="S117" i="1"/>
  <c r="S122" i="1"/>
  <c r="S127" i="1"/>
  <c r="S131" i="1"/>
  <c r="S137" i="1"/>
  <c r="S142" i="1"/>
  <c r="S24" i="1"/>
  <c r="S150" i="1"/>
  <c r="S155" i="1"/>
  <c r="S159" i="1"/>
  <c r="S161" i="1"/>
  <c r="S164" i="1"/>
  <c r="S29" i="1"/>
  <c r="S171" i="1"/>
  <c r="S175" i="1"/>
  <c r="S179" i="1"/>
  <c r="S183" i="1"/>
  <c r="S187" i="1"/>
  <c r="S191" i="1"/>
  <c r="S35" i="1"/>
  <c r="S42" i="1"/>
  <c r="S56" i="1"/>
  <c r="S64" i="1"/>
  <c r="S6" i="1"/>
  <c r="S71" i="1"/>
  <c r="S76" i="1"/>
  <c r="S13" i="1"/>
  <c r="S87" i="1"/>
  <c r="S97" i="1"/>
  <c r="S100" i="1"/>
  <c r="S106" i="1"/>
  <c r="S113" i="1"/>
  <c r="S21" i="1"/>
  <c r="S128" i="1"/>
  <c r="S133" i="1"/>
  <c r="S138" i="1"/>
  <c r="S25" i="1"/>
  <c r="S151" i="1"/>
  <c r="S26" i="1"/>
  <c r="S162" i="1"/>
  <c r="S168" i="1"/>
  <c r="S172" i="1"/>
  <c r="S176" i="1"/>
  <c r="S184" i="1"/>
  <c r="S188" i="1"/>
  <c r="S66" i="1"/>
  <c r="S10" i="1"/>
  <c r="S84" i="1"/>
  <c r="S15" i="1"/>
  <c r="S107" i="1"/>
  <c r="S119" i="1"/>
  <c r="S124" i="1"/>
  <c r="S139" i="1"/>
  <c r="S147" i="1"/>
  <c r="S27" i="1"/>
  <c r="S166" i="1"/>
  <c r="S173" i="1"/>
  <c r="S177" i="1"/>
  <c r="S189" i="1"/>
  <c r="S49" i="1"/>
  <c r="S11" i="1"/>
  <c r="S93" i="1"/>
  <c r="S110" i="1"/>
  <c r="S123" i="1"/>
  <c r="S143" i="1"/>
  <c r="S156" i="1"/>
  <c r="S165" i="1"/>
  <c r="S180" i="1"/>
  <c r="S30" i="1"/>
  <c r="S38" i="1"/>
  <c r="S45" i="1"/>
  <c r="S52" i="1"/>
  <c r="S59" i="1"/>
  <c r="S70" i="1"/>
  <c r="S12" i="1"/>
  <c r="S98" i="1"/>
  <c r="S111" i="1"/>
  <c r="S130" i="1"/>
  <c r="S145" i="1"/>
  <c r="S157" i="1"/>
  <c r="S169" i="1"/>
  <c r="S185" i="1"/>
  <c r="S72" i="1"/>
  <c r="S89" i="1"/>
  <c r="S102" i="1"/>
  <c r="S115" i="1"/>
  <c r="S134" i="1"/>
  <c r="S152" i="1"/>
  <c r="S28" i="1"/>
  <c r="S181" i="1"/>
  <c r="S39" i="1"/>
  <c r="S67" i="1"/>
  <c r="S81" i="1"/>
  <c r="S99" i="1"/>
  <c r="S116" i="1"/>
  <c r="S135" i="1"/>
  <c r="S154" i="1"/>
  <c r="S167" i="1"/>
  <c r="S182" i="1"/>
  <c r="S46" i="1"/>
  <c r="S7" i="1"/>
  <c r="S85" i="1"/>
  <c r="S103" i="1"/>
  <c r="S120" i="1"/>
  <c r="S141" i="1"/>
  <c r="S158" i="1"/>
  <c r="S170" i="1"/>
  <c r="S186" i="1"/>
  <c r="S53" i="1"/>
  <c r="S74" i="1"/>
  <c r="S90" i="1"/>
  <c r="S108" i="1"/>
  <c r="S126" i="1"/>
  <c r="S23" i="1"/>
  <c r="S160" i="1"/>
  <c r="S174" i="1"/>
  <c r="S190" i="1"/>
  <c r="S60" i="1"/>
  <c r="S78" i="1"/>
  <c r="S19" i="1"/>
  <c r="S22" i="1"/>
  <c r="S163" i="1"/>
  <c r="S31" i="1"/>
  <c r="S94" i="1"/>
  <c r="S148" i="1"/>
  <c r="S178" i="1"/>
  <c r="E11" i="4" l="1"/>
  <c r="E12" i="4"/>
  <c r="C13" i="4"/>
  <c r="D11" i="4"/>
  <c r="D18" i="4" s="1"/>
  <c r="C18" i="4"/>
  <c r="D12" i="4"/>
  <c r="C24" i="4"/>
  <c r="E11" i="2"/>
  <c r="E18" i="2" s="1"/>
  <c r="C18" i="2"/>
  <c r="T22" i="1"/>
  <c r="U22" i="1"/>
  <c r="T126" i="1"/>
  <c r="U126" i="1"/>
  <c r="T141" i="1"/>
  <c r="U141" i="1"/>
  <c r="T154" i="1"/>
  <c r="U154" i="1"/>
  <c r="T28" i="1"/>
  <c r="U28" i="1"/>
  <c r="T169" i="1"/>
  <c r="U169" i="1"/>
  <c r="T59" i="1"/>
  <c r="U59" i="1"/>
  <c r="T143" i="1"/>
  <c r="U143" i="1"/>
  <c r="T173" i="1"/>
  <c r="U173" i="1"/>
  <c r="T15" i="1"/>
  <c r="U15" i="1"/>
  <c r="T168" i="1"/>
  <c r="U168" i="1"/>
  <c r="T21" i="1"/>
  <c r="U21" i="1"/>
  <c r="T71" i="1"/>
  <c r="U71" i="1"/>
  <c r="T183" i="1"/>
  <c r="U183" i="1"/>
  <c r="T137" i="1"/>
  <c r="U137" i="1"/>
  <c r="T17" i="1"/>
  <c r="U17" i="1"/>
  <c r="T68" i="1"/>
  <c r="U68" i="1"/>
  <c r="T5" i="1"/>
  <c r="U5" i="1"/>
  <c r="T136" i="1"/>
  <c r="U136" i="1"/>
  <c r="T57" i="1"/>
  <c r="U57" i="1"/>
  <c r="T174" i="1"/>
  <c r="U174" i="1"/>
  <c r="T186" i="1"/>
  <c r="U186" i="1"/>
  <c r="T46" i="1"/>
  <c r="U46" i="1"/>
  <c r="T135" i="1"/>
  <c r="U135" i="1"/>
  <c r="T67" i="1"/>
  <c r="U67" i="1"/>
  <c r="T152" i="1"/>
  <c r="U152" i="1"/>
  <c r="T89" i="1"/>
  <c r="U89" i="1"/>
  <c r="T157" i="1"/>
  <c r="U157" i="1"/>
  <c r="T98" i="1"/>
  <c r="U98" i="1"/>
  <c r="T52" i="1"/>
  <c r="U52" i="1"/>
  <c r="T180" i="1"/>
  <c r="U180" i="1"/>
  <c r="T123" i="1"/>
  <c r="U123" i="1"/>
  <c r="T49" i="1"/>
  <c r="U49" i="1"/>
  <c r="T166" i="1"/>
  <c r="U166" i="1"/>
  <c r="T124" i="1"/>
  <c r="U124" i="1"/>
  <c r="T84" i="1"/>
  <c r="U84" i="1"/>
  <c r="T184" i="1"/>
  <c r="U184" i="1"/>
  <c r="T162" i="1"/>
  <c r="U162" i="1"/>
  <c r="T138" i="1"/>
  <c r="U138" i="1"/>
  <c r="T113" i="1"/>
  <c r="U113" i="1"/>
  <c r="T87" i="1"/>
  <c r="U87" i="1"/>
  <c r="T6" i="1"/>
  <c r="U6" i="1"/>
  <c r="T35" i="1"/>
  <c r="U35" i="1"/>
  <c r="T179" i="1"/>
  <c r="U179" i="1"/>
  <c r="T164" i="1"/>
  <c r="U164" i="1"/>
  <c r="T150" i="1"/>
  <c r="U150" i="1"/>
  <c r="T131" i="1"/>
  <c r="U131" i="1"/>
  <c r="T20" i="1"/>
  <c r="U20" i="1"/>
  <c r="T96" i="1"/>
  <c r="U96" i="1"/>
  <c r="T79" i="1"/>
  <c r="U79" i="1"/>
  <c r="T63" i="1"/>
  <c r="U63" i="1"/>
  <c r="T34" i="1"/>
  <c r="U34" i="1"/>
  <c r="T51" i="1"/>
  <c r="U51" i="1"/>
  <c r="T37" i="1"/>
  <c r="U37" i="1"/>
  <c r="T146" i="1"/>
  <c r="U146" i="1"/>
  <c r="T132" i="1"/>
  <c r="U132" i="1"/>
  <c r="T118" i="1"/>
  <c r="U118" i="1"/>
  <c r="T105" i="1"/>
  <c r="U105" i="1"/>
  <c r="T92" i="1"/>
  <c r="U92" i="1"/>
  <c r="T80" i="1"/>
  <c r="U80" i="1"/>
  <c r="T69" i="1"/>
  <c r="U69" i="1"/>
  <c r="T54" i="1"/>
  <c r="U54" i="1"/>
  <c r="T40" i="1"/>
  <c r="U40" i="1"/>
  <c r="T149" i="1"/>
  <c r="U149" i="1"/>
  <c r="T18" i="1"/>
  <c r="U18" i="1"/>
  <c r="T95" i="1"/>
  <c r="U95" i="1"/>
  <c r="T82" i="1"/>
  <c r="U82" i="1"/>
  <c r="T43" i="1"/>
  <c r="U43" i="1"/>
  <c r="T94" i="1"/>
  <c r="U94" i="1"/>
  <c r="T108" i="1"/>
  <c r="U108" i="1"/>
  <c r="T31" i="1"/>
  <c r="U31" i="1"/>
  <c r="T78" i="1"/>
  <c r="U78" i="1"/>
  <c r="T90" i="1"/>
  <c r="U90" i="1"/>
  <c r="T103" i="1"/>
  <c r="U103" i="1"/>
  <c r="T182" i="1"/>
  <c r="U182" i="1"/>
  <c r="T39" i="1"/>
  <c r="U39" i="1"/>
  <c r="T72" i="1"/>
  <c r="U72" i="1"/>
  <c r="T145" i="1"/>
  <c r="U145" i="1"/>
  <c r="T12" i="1"/>
  <c r="U12" i="1"/>
  <c r="T45" i="1"/>
  <c r="U45" i="1"/>
  <c r="T165" i="1"/>
  <c r="U165" i="1"/>
  <c r="T110" i="1"/>
  <c r="U110" i="1"/>
  <c r="T189" i="1"/>
  <c r="U189" i="1"/>
  <c r="T27" i="1"/>
  <c r="U27" i="1"/>
  <c r="T119" i="1"/>
  <c r="U119" i="1"/>
  <c r="T10" i="1"/>
  <c r="U10" i="1"/>
  <c r="T176" i="1"/>
  <c r="U176" i="1"/>
  <c r="T26" i="1"/>
  <c r="U26" i="1"/>
  <c r="T133" i="1"/>
  <c r="U133" i="1"/>
  <c r="T106" i="1"/>
  <c r="U106" i="1"/>
  <c r="T13" i="1"/>
  <c r="U13" i="1"/>
  <c r="T64" i="1"/>
  <c r="U64" i="1"/>
  <c r="T191" i="1"/>
  <c r="U191" i="1"/>
  <c r="T175" i="1"/>
  <c r="U175" i="1"/>
  <c r="T161" i="1"/>
  <c r="U161" i="1"/>
  <c r="T24" i="1"/>
  <c r="U24" i="1"/>
  <c r="T127" i="1"/>
  <c r="U127" i="1"/>
  <c r="T109" i="1"/>
  <c r="U109" i="1"/>
  <c r="T91" i="1"/>
  <c r="U91" i="1"/>
  <c r="T75" i="1"/>
  <c r="U75" i="1"/>
  <c r="T55" i="1"/>
  <c r="U55" i="1"/>
  <c r="T62" i="1"/>
  <c r="U62" i="1"/>
  <c r="T47" i="1"/>
  <c r="U47" i="1"/>
  <c r="T33" i="1"/>
  <c r="U33" i="1"/>
  <c r="T144" i="1"/>
  <c r="U144" i="1"/>
  <c r="T129" i="1"/>
  <c r="U129" i="1"/>
  <c r="T114" i="1"/>
  <c r="U114" i="1"/>
  <c r="T101" i="1"/>
  <c r="U101" i="1"/>
  <c r="T88" i="1"/>
  <c r="U88" i="1"/>
  <c r="T77" i="1"/>
  <c r="U77" i="1"/>
  <c r="T65" i="1"/>
  <c r="U65" i="1"/>
  <c r="T50" i="1"/>
  <c r="U50" i="1"/>
  <c r="T36" i="1"/>
  <c r="U36" i="1"/>
  <c r="T148" i="1"/>
  <c r="U148" i="1"/>
  <c r="T190" i="1"/>
  <c r="U190" i="1"/>
  <c r="T53" i="1"/>
  <c r="U53" i="1"/>
  <c r="T7" i="1"/>
  <c r="U7" i="1"/>
  <c r="T81" i="1"/>
  <c r="U81" i="1"/>
  <c r="T102" i="1"/>
  <c r="U102" i="1"/>
  <c r="T111" i="1"/>
  <c r="U111" i="1"/>
  <c r="T30" i="1"/>
  <c r="U30" i="1"/>
  <c r="T11" i="1"/>
  <c r="U11" i="1"/>
  <c r="T139" i="1"/>
  <c r="U139" i="1"/>
  <c r="T188" i="1"/>
  <c r="U188" i="1"/>
  <c r="T25" i="1"/>
  <c r="U25" i="1"/>
  <c r="T97" i="1"/>
  <c r="U97" i="1"/>
  <c r="T42" i="1"/>
  <c r="U42" i="1"/>
  <c r="T29" i="1"/>
  <c r="U29" i="1"/>
  <c r="T155" i="1"/>
  <c r="U155" i="1"/>
  <c r="T117" i="1"/>
  <c r="U117" i="1"/>
  <c r="T83" i="1"/>
  <c r="U83" i="1"/>
  <c r="T41" i="1"/>
  <c r="U41" i="1"/>
  <c r="T121" i="1"/>
  <c r="U121" i="1"/>
  <c r="T8" i="1"/>
  <c r="U8" i="1"/>
  <c r="T19" i="1"/>
  <c r="U19" i="1"/>
  <c r="T120" i="1"/>
  <c r="U120" i="1"/>
  <c r="T160" i="1"/>
  <c r="U160" i="1"/>
  <c r="T170" i="1"/>
  <c r="U170" i="1"/>
  <c r="T116" i="1"/>
  <c r="U116" i="1"/>
  <c r="T134" i="1"/>
  <c r="U134" i="1"/>
  <c r="T178" i="1"/>
  <c r="U178" i="1"/>
  <c r="T163" i="1"/>
  <c r="U163" i="1"/>
  <c r="T60" i="1"/>
  <c r="U60" i="1"/>
  <c r="T23" i="1"/>
  <c r="U23" i="1"/>
  <c r="T74" i="1"/>
  <c r="U74" i="1"/>
  <c r="T158" i="1"/>
  <c r="U158" i="1"/>
  <c r="T85" i="1"/>
  <c r="U85" i="1"/>
  <c r="T167" i="1"/>
  <c r="U167" i="1"/>
  <c r="T99" i="1"/>
  <c r="U99" i="1"/>
  <c r="T181" i="1"/>
  <c r="U181" i="1"/>
  <c r="T115" i="1"/>
  <c r="U115" i="1"/>
  <c r="T185" i="1"/>
  <c r="U185" i="1"/>
  <c r="T130" i="1"/>
  <c r="U130" i="1"/>
  <c r="T70" i="1"/>
  <c r="U70" i="1"/>
  <c r="T38" i="1"/>
  <c r="U38" i="1"/>
  <c r="T156" i="1"/>
  <c r="U156" i="1"/>
  <c r="T93" i="1"/>
  <c r="U93" i="1"/>
  <c r="T177" i="1"/>
  <c r="U177" i="1"/>
  <c r="T147" i="1"/>
  <c r="U147" i="1"/>
  <c r="T107" i="1"/>
  <c r="U107" i="1"/>
  <c r="T66" i="1"/>
  <c r="U66" i="1"/>
  <c r="T172" i="1"/>
  <c r="U172" i="1"/>
  <c r="T151" i="1"/>
  <c r="U151" i="1"/>
  <c r="T128" i="1"/>
  <c r="U128" i="1"/>
  <c r="T100" i="1"/>
  <c r="U100" i="1"/>
  <c r="T76" i="1"/>
  <c r="U76" i="1"/>
  <c r="T56" i="1"/>
  <c r="U56" i="1"/>
  <c r="T187" i="1"/>
  <c r="U187" i="1"/>
  <c r="T171" i="1"/>
  <c r="U171" i="1"/>
  <c r="T159" i="1"/>
  <c r="U159" i="1"/>
  <c r="T142" i="1"/>
  <c r="U142" i="1"/>
  <c r="T122" i="1"/>
  <c r="U122" i="1"/>
  <c r="T104" i="1"/>
  <c r="U104" i="1"/>
  <c r="T86" i="1"/>
  <c r="U86" i="1"/>
  <c r="T9" i="1"/>
  <c r="U9" i="1"/>
  <c r="T48" i="1"/>
  <c r="U48" i="1"/>
  <c r="T58" i="1"/>
  <c r="U58" i="1"/>
  <c r="T44" i="1"/>
  <c r="U44" i="1"/>
  <c r="T153" i="1"/>
  <c r="U153" i="1"/>
  <c r="T140" i="1"/>
  <c r="U140" i="1"/>
  <c r="T125" i="1"/>
  <c r="U125" i="1"/>
  <c r="T112" i="1"/>
  <c r="U112" i="1"/>
  <c r="T16" i="1"/>
  <c r="U16" i="1"/>
  <c r="T14" i="1"/>
  <c r="U14" i="1"/>
  <c r="T73" i="1"/>
  <c r="U73" i="1"/>
  <c r="T61" i="1"/>
  <c r="U61" i="1"/>
  <c r="T4" i="1"/>
  <c r="U4" i="1"/>
  <c r="T32" i="1"/>
  <c r="U32" i="1"/>
  <c r="T3" i="1"/>
  <c r="C19" i="4" l="1"/>
  <c r="E13" i="4"/>
  <c r="D19" i="4" s="1"/>
  <c r="D13" i="4"/>
  <c r="C25" i="4"/>
  <c r="D11" i="2"/>
  <c r="E17" i="2" s="1"/>
  <c r="C17" i="2"/>
  <c r="C11" i="2"/>
  <c r="E16" i="2" s="1"/>
  <c r="C16" i="2"/>
  <c r="C23" i="2" s="1"/>
  <c r="C24" i="2" s="1"/>
  <c r="U196" i="1"/>
  <c r="V196" i="1" s="1"/>
  <c r="U195" i="1"/>
  <c r="V195" i="1" s="1"/>
  <c r="T196" i="1"/>
  <c r="T195" i="1"/>
</calcChain>
</file>

<file path=xl/sharedStrings.xml><?xml version="1.0" encoding="utf-8"?>
<sst xmlns="http://schemas.openxmlformats.org/spreadsheetml/2006/main" count="920" uniqueCount="849">
  <si>
    <t>Country</t>
  </si>
  <si>
    <t>Hong Kong</t>
  </si>
  <si>
    <t>Currency</t>
  </si>
  <si>
    <t>USD</t>
  </si>
  <si>
    <t>15bn</t>
  </si>
  <si>
    <t>patacas</t>
  </si>
  <si>
    <t>GDP per capita</t>
  </si>
  <si>
    <t>Singapore</t>
  </si>
  <si>
    <t>100-400</t>
  </si>
  <si>
    <t>#</t>
  </si>
  <si>
    <t>United States</t>
  </si>
  <si>
    <t>$19,485,394,000,000</t>
  </si>
  <si>
    <t>$19.485 trillion</t>
  </si>
  <si>
    <t>China</t>
  </si>
  <si>
    <t>$12,237,700,479,375</t>
  </si>
  <si>
    <t>$12.238 trillion</t>
  </si>
  <si>
    <t>$8,612</t>
  </si>
  <si>
    <t>Japan</t>
  </si>
  <si>
    <t>$4,872,415,104,315</t>
  </si>
  <si>
    <t>$4.872 trillion</t>
  </si>
  <si>
    <t>$38,214</t>
  </si>
  <si>
    <t>Germany</t>
  </si>
  <si>
    <t>$3,693,204,332,230</t>
  </si>
  <si>
    <t>$3.693 trillion</t>
  </si>
  <si>
    <t>$44,680</t>
  </si>
  <si>
    <t>India</t>
  </si>
  <si>
    <t>$2,650,725,335,364</t>
  </si>
  <si>
    <t>$2.651 trillion</t>
  </si>
  <si>
    <t>$1,980</t>
  </si>
  <si>
    <t>United Kingdom</t>
  </si>
  <si>
    <t>$2,637,866,340,434</t>
  </si>
  <si>
    <t>$2.638 trillion</t>
  </si>
  <si>
    <t>$39,532</t>
  </si>
  <si>
    <t>France</t>
  </si>
  <si>
    <t>$2,582,501,307,216</t>
  </si>
  <si>
    <t>$2.583 trillion</t>
  </si>
  <si>
    <t>$39,827</t>
  </si>
  <si>
    <t>Brazil</t>
  </si>
  <si>
    <t>$2,053,594,877,013</t>
  </si>
  <si>
    <t>$2.054 trillion</t>
  </si>
  <si>
    <t>$9,881</t>
  </si>
  <si>
    <t>Italy</t>
  </si>
  <si>
    <t>$1,943,835,376,342</t>
  </si>
  <si>
    <t>$1.944 trillion</t>
  </si>
  <si>
    <t>$32,038</t>
  </si>
  <si>
    <t>Canada</t>
  </si>
  <si>
    <t>$1,647,120,175,449</t>
  </si>
  <si>
    <t>$1.647 trillion</t>
  </si>
  <si>
    <t>$44,841</t>
  </si>
  <si>
    <t>Russia</t>
  </si>
  <si>
    <t>$1,578,417,211,937</t>
  </si>
  <si>
    <t>$1.578 trillion</t>
  </si>
  <si>
    <t>$10,846</t>
  </si>
  <si>
    <t>South Korea</t>
  </si>
  <si>
    <t>$1,530,750,923,149</t>
  </si>
  <si>
    <t>$1.531 trillion</t>
  </si>
  <si>
    <t>$29,958</t>
  </si>
  <si>
    <t>Australia</t>
  </si>
  <si>
    <t>$1,323,421,072,479</t>
  </si>
  <si>
    <t>$1.323 trillion</t>
  </si>
  <si>
    <t>$53,831</t>
  </si>
  <si>
    <t>Spain</t>
  </si>
  <si>
    <t>$1,314,314,164,402</t>
  </si>
  <si>
    <t>$1.314 trillion</t>
  </si>
  <si>
    <t>$28,175</t>
  </si>
  <si>
    <t>Mexico</t>
  </si>
  <si>
    <t>$1,150,887,823,404</t>
  </si>
  <si>
    <t>$1.151 trillion</t>
  </si>
  <si>
    <t>$9,224</t>
  </si>
  <si>
    <t>Indonesia</t>
  </si>
  <si>
    <t>$1,015,420,587,285</t>
  </si>
  <si>
    <t>$1.015 trillion</t>
  </si>
  <si>
    <t>$3,837</t>
  </si>
  <si>
    <t>Turkey</t>
  </si>
  <si>
    <t>$851,549,299,635</t>
  </si>
  <si>
    <t>$852 billion</t>
  </si>
  <si>
    <t>$10,498</t>
  </si>
  <si>
    <t>Netherlands</t>
  </si>
  <si>
    <t>$830,572,618,850</t>
  </si>
  <si>
    <t>$831 billion</t>
  </si>
  <si>
    <t>$48,796</t>
  </si>
  <si>
    <t>Saudi Arabia</t>
  </si>
  <si>
    <t>$686,738,400,000</t>
  </si>
  <si>
    <t>$687 billion</t>
  </si>
  <si>
    <t>$20,747</t>
  </si>
  <si>
    <t>Switzerland</t>
  </si>
  <si>
    <t>$678,965,423,322</t>
  </si>
  <si>
    <t>$679 billion</t>
  </si>
  <si>
    <t>$80,296</t>
  </si>
  <si>
    <t>Argentina</t>
  </si>
  <si>
    <t>$637,430,331,479</t>
  </si>
  <si>
    <t>$637 billion</t>
  </si>
  <si>
    <t>$14,508</t>
  </si>
  <si>
    <t>Sweden</t>
  </si>
  <si>
    <t>$535,607,385,506</t>
  </si>
  <si>
    <t>$536 billion</t>
  </si>
  <si>
    <t>$54,075</t>
  </si>
  <si>
    <t>Poland</t>
  </si>
  <si>
    <t>$526,465,839,003</t>
  </si>
  <si>
    <t>$526 billion</t>
  </si>
  <si>
    <t>$13,871</t>
  </si>
  <si>
    <t>Belgium</t>
  </si>
  <si>
    <t>$494,763,551,891</t>
  </si>
  <si>
    <t>$495 billion</t>
  </si>
  <si>
    <t>$43,325</t>
  </si>
  <si>
    <t>Thailand</t>
  </si>
  <si>
    <t>$455,302,682,986</t>
  </si>
  <si>
    <t>$455 billion</t>
  </si>
  <si>
    <t>$6,579</t>
  </si>
  <si>
    <t>Iran</t>
  </si>
  <si>
    <t>$454,012,768,724</t>
  </si>
  <si>
    <t>$454 billion</t>
  </si>
  <si>
    <t>$5,628</t>
  </si>
  <si>
    <t>Austria</t>
  </si>
  <si>
    <t>$416,835,975,862</t>
  </si>
  <si>
    <t>$417 billion</t>
  </si>
  <si>
    <t>$47,261</t>
  </si>
  <si>
    <t>Norway</t>
  </si>
  <si>
    <t>$399,488,897,844</t>
  </si>
  <si>
    <t>$399 billion</t>
  </si>
  <si>
    <t>$75,428</t>
  </si>
  <si>
    <t>United Arab Emirates</t>
  </si>
  <si>
    <t>$382,575,085,092</t>
  </si>
  <si>
    <t>$383 billion</t>
  </si>
  <si>
    <t>$40,325</t>
  </si>
  <si>
    <t>Nigeria</t>
  </si>
  <si>
    <t>$375,745,486,521</t>
  </si>
  <si>
    <t>$376 billion</t>
  </si>
  <si>
    <t>$1,969</t>
  </si>
  <si>
    <t>Israel</t>
  </si>
  <si>
    <t>$353,268,411,919</t>
  </si>
  <si>
    <t>$353 billion</t>
  </si>
  <si>
    <t>$42,852</t>
  </si>
  <si>
    <t>South Africa</t>
  </si>
  <si>
    <t>$348,871,647,960</t>
  </si>
  <si>
    <t>$349 billion</t>
  </si>
  <si>
    <t>$6,120</t>
  </si>
  <si>
    <t>$341,449,340,451</t>
  </si>
  <si>
    <t>$341 billion</t>
  </si>
  <si>
    <t>Ireland</t>
  </si>
  <si>
    <t>$331,430,014,003</t>
  </si>
  <si>
    <t>$331 billion</t>
  </si>
  <si>
    <t>$69,727</t>
  </si>
  <si>
    <t>Denmark</t>
  </si>
  <si>
    <t>$329,865,537,183</t>
  </si>
  <si>
    <t>$330 billion</t>
  </si>
  <si>
    <t>$57,545</t>
  </si>
  <si>
    <t>$323,907,234,412</t>
  </si>
  <si>
    <t>$324 billion</t>
  </si>
  <si>
    <t>Malaysia</t>
  </si>
  <si>
    <t>$314,710,259,511</t>
  </si>
  <si>
    <t>$315 billion</t>
  </si>
  <si>
    <t>$10,118</t>
  </si>
  <si>
    <t>Colombia</t>
  </si>
  <si>
    <t>$314,457,601,860</t>
  </si>
  <si>
    <t>$314 billion</t>
  </si>
  <si>
    <t>$6,429</t>
  </si>
  <si>
    <t>Philippines</t>
  </si>
  <si>
    <t>$313,595,208,737</t>
  </si>
  <si>
    <t>$2,982</t>
  </si>
  <si>
    <t>Pakistan</t>
  </si>
  <si>
    <t>$304,951,818,494</t>
  </si>
  <si>
    <t>$305 billion</t>
  </si>
  <si>
    <t>$1,467</t>
  </si>
  <si>
    <t>Chile</t>
  </si>
  <si>
    <t>$277,075,944,402</t>
  </si>
  <si>
    <t>$277 billion</t>
  </si>
  <si>
    <t>$15,001</t>
  </si>
  <si>
    <t>Finland</t>
  </si>
  <si>
    <t>$252,301,837,573</t>
  </si>
  <si>
    <t>$252 billion</t>
  </si>
  <si>
    <t>$45,778</t>
  </si>
  <si>
    <t>Bangladesh</t>
  </si>
  <si>
    <t>$249,723,862,487</t>
  </si>
  <si>
    <t>$250 billion</t>
  </si>
  <si>
    <t>$1,564</t>
  </si>
  <si>
    <t>Egypt</t>
  </si>
  <si>
    <t>$235,369,129,338</t>
  </si>
  <si>
    <t>$235 billion</t>
  </si>
  <si>
    <t>$2,441</t>
  </si>
  <si>
    <t>Vietnam</t>
  </si>
  <si>
    <t>$223,779,865,815</t>
  </si>
  <si>
    <t>$224 billion</t>
  </si>
  <si>
    <t>$2,366</t>
  </si>
  <si>
    <t>Portugal</t>
  </si>
  <si>
    <t>$219,308,128,887</t>
  </si>
  <si>
    <t>$219 billion</t>
  </si>
  <si>
    <t>$21,316</t>
  </si>
  <si>
    <t>Czech Republic (Czechia)</t>
  </si>
  <si>
    <t>$215,913,545,038</t>
  </si>
  <si>
    <t>$216 billion</t>
  </si>
  <si>
    <t>$20,291</t>
  </si>
  <si>
    <t>Romania</t>
  </si>
  <si>
    <t>$211,883,923,504</t>
  </si>
  <si>
    <t>$212 billion</t>
  </si>
  <si>
    <t>$10,781</t>
  </si>
  <si>
    <t>Peru</t>
  </si>
  <si>
    <t>$211,389,272,242</t>
  </si>
  <si>
    <t>$211 billion</t>
  </si>
  <si>
    <t>$6,723</t>
  </si>
  <si>
    <t>New Zealand</t>
  </si>
  <si>
    <t>$204,139,049,909</t>
  </si>
  <si>
    <t>$204 billion</t>
  </si>
  <si>
    <t>$43,415</t>
  </si>
  <si>
    <t>Greece</t>
  </si>
  <si>
    <t>$203,085,551,429</t>
  </si>
  <si>
    <t>$203 billion</t>
  </si>
  <si>
    <t>$19,214</t>
  </si>
  <si>
    <t>Iraq</t>
  </si>
  <si>
    <t>$192,060,810,811</t>
  </si>
  <si>
    <t>$192 billion</t>
  </si>
  <si>
    <t>$5,114</t>
  </si>
  <si>
    <t>Algeria</t>
  </si>
  <si>
    <t>$167,555,280,113</t>
  </si>
  <si>
    <t>$168 billion</t>
  </si>
  <si>
    <t>$4,048</t>
  </si>
  <si>
    <t>Qatar</t>
  </si>
  <si>
    <t>$166,928,571,429</t>
  </si>
  <si>
    <t>$167 billion</t>
  </si>
  <si>
    <t>$61,264</t>
  </si>
  <si>
    <t>Kazakhstan</t>
  </si>
  <si>
    <t>$162,886,867,832</t>
  </si>
  <si>
    <t>$163 billion</t>
  </si>
  <si>
    <t>$9,009</t>
  </si>
  <si>
    <t>Hungary</t>
  </si>
  <si>
    <t>$139,761,138,103</t>
  </si>
  <si>
    <t>$140 billion</t>
  </si>
  <si>
    <t>$14,364</t>
  </si>
  <si>
    <t>Angola</t>
  </si>
  <si>
    <t>$122,123,822,334</t>
  </si>
  <si>
    <t>$122 billion</t>
  </si>
  <si>
    <t>$4,096</t>
  </si>
  <si>
    <t>Kuwait</t>
  </si>
  <si>
    <t>$120,126,277,613</t>
  </si>
  <si>
    <t>$120 billion</t>
  </si>
  <si>
    <t>$29,616</t>
  </si>
  <si>
    <t>Sudan</t>
  </si>
  <si>
    <t>$117,487,857,143</t>
  </si>
  <si>
    <t>$117 billion</t>
  </si>
  <si>
    <t>$2,879</t>
  </si>
  <si>
    <t>Ukraine</t>
  </si>
  <si>
    <t>$112,154,185,121</t>
  </si>
  <si>
    <t>$112 billion</t>
  </si>
  <si>
    <t>$2,521</t>
  </si>
  <si>
    <t>Morocco</t>
  </si>
  <si>
    <t>$109,708,728,849</t>
  </si>
  <si>
    <t>$110 billion</t>
  </si>
  <si>
    <t>$3,083</t>
  </si>
  <si>
    <t>Ecuador</t>
  </si>
  <si>
    <t>$104,295,862,000</t>
  </si>
  <si>
    <t>$104 billion</t>
  </si>
  <si>
    <t>$6,214</t>
  </si>
  <si>
    <t>Cuba</t>
  </si>
  <si>
    <t>$96,851,000,000</t>
  </si>
  <si>
    <t>$96.85 billion</t>
  </si>
  <si>
    <t>$8,541</t>
  </si>
  <si>
    <t>Slovakia</t>
  </si>
  <si>
    <t>$95,617,670,260</t>
  </si>
  <si>
    <t>$95.62 billion</t>
  </si>
  <si>
    <t>$17,551</t>
  </si>
  <si>
    <t>Sri Lanka</t>
  </si>
  <si>
    <t>$87,357,205,923</t>
  </si>
  <si>
    <t>$87.36 billion</t>
  </si>
  <si>
    <t>$4,135</t>
  </si>
  <si>
    <t>Ethiopia</t>
  </si>
  <si>
    <t>$80,561,496,134</t>
  </si>
  <si>
    <t>$80.56 billion</t>
  </si>
  <si>
    <t>$757</t>
  </si>
  <si>
    <t>Kenya</t>
  </si>
  <si>
    <t>$79,263,075,749</t>
  </si>
  <si>
    <t>$79.26 billion</t>
  </si>
  <si>
    <t>$1,578</t>
  </si>
  <si>
    <t>Dominican Republic</t>
  </si>
  <si>
    <t>$75,931,656,815</t>
  </si>
  <si>
    <t>$75.93 billion</t>
  </si>
  <si>
    <t>$7,223</t>
  </si>
  <si>
    <t>Guatemala</t>
  </si>
  <si>
    <t>$75,620,095,538</t>
  </si>
  <si>
    <t>$75.62 billion</t>
  </si>
  <si>
    <t>$4,471</t>
  </si>
  <si>
    <t>Oman</t>
  </si>
  <si>
    <t>$70,783,875,163</t>
  </si>
  <si>
    <t>$70.78 billion</t>
  </si>
  <si>
    <t>$15,170</t>
  </si>
  <si>
    <t>Myanmar</t>
  </si>
  <si>
    <t>$67,068,745,521</t>
  </si>
  <si>
    <t>$67.07 billion</t>
  </si>
  <si>
    <t>$1,256</t>
  </si>
  <si>
    <t>Luxembourg</t>
  </si>
  <si>
    <t>$62,316,359,824</t>
  </si>
  <si>
    <t>$62.32 billion</t>
  </si>
  <si>
    <t>$105,280</t>
  </si>
  <si>
    <t>Panama</t>
  </si>
  <si>
    <t>$62,283,756,584</t>
  </si>
  <si>
    <t>$62.28 billion</t>
  </si>
  <si>
    <t>$15,166</t>
  </si>
  <si>
    <t>Ghana</t>
  </si>
  <si>
    <t>$58,996,776,238</t>
  </si>
  <si>
    <t>$59.00 billion</t>
  </si>
  <si>
    <t>$2,026</t>
  </si>
  <si>
    <t>Bulgaria</t>
  </si>
  <si>
    <t>$58,220,973,783</t>
  </si>
  <si>
    <t>$58.22 billion</t>
  </si>
  <si>
    <t>$8,197</t>
  </si>
  <si>
    <t>Costa Rica</t>
  </si>
  <si>
    <t>$57,285,984,448</t>
  </si>
  <si>
    <t>$57.29 billion</t>
  </si>
  <si>
    <t>$11,573</t>
  </si>
  <si>
    <t>Uruguay</t>
  </si>
  <si>
    <t>$56,156,972,158</t>
  </si>
  <si>
    <t>$56.16 billion</t>
  </si>
  <si>
    <t>$16,341</t>
  </si>
  <si>
    <t>Croatia</t>
  </si>
  <si>
    <t>$55,213,087,271</t>
  </si>
  <si>
    <t>$55.21 billion</t>
  </si>
  <si>
    <t>$13,200</t>
  </si>
  <si>
    <t>Belarus</t>
  </si>
  <si>
    <t>$54,456,465,473</t>
  </si>
  <si>
    <t>$54.46 billion</t>
  </si>
  <si>
    <t>$5,762</t>
  </si>
  <si>
    <t>Lebanon</t>
  </si>
  <si>
    <t>$53,576,985,687</t>
  </si>
  <si>
    <t>$53.58 billion</t>
  </si>
  <si>
    <t>$7,857</t>
  </si>
  <si>
    <t>Tanzania</t>
  </si>
  <si>
    <t>$53,320,625,959</t>
  </si>
  <si>
    <t>$53.32 billion</t>
  </si>
  <si>
    <t>$975</t>
  </si>
  <si>
    <t>Macao</t>
  </si>
  <si>
    <t>$50,361,201,096</t>
  </si>
  <si>
    <t>$50.36 billion</t>
  </si>
  <si>
    <t>Uzbekistan</t>
  </si>
  <si>
    <t>$49,677,172,714</t>
  </si>
  <si>
    <t>$49.68 billion</t>
  </si>
  <si>
    <t>$1,554</t>
  </si>
  <si>
    <t>Slovenia</t>
  </si>
  <si>
    <t>$48,769,655,479</t>
  </si>
  <si>
    <t>$48.77 billion</t>
  </si>
  <si>
    <t>$23,488</t>
  </si>
  <si>
    <t>Lithuania</t>
  </si>
  <si>
    <t>$47,544,459,559</t>
  </si>
  <si>
    <t>$47.54 billion</t>
  </si>
  <si>
    <t>$16,709</t>
  </si>
  <si>
    <t>Serbia</t>
  </si>
  <si>
    <t>$41,431,648,801</t>
  </si>
  <si>
    <t>$41.43 billion</t>
  </si>
  <si>
    <t>$4,692</t>
  </si>
  <si>
    <t>Azerbaijan</t>
  </si>
  <si>
    <t>$40,747,792,238</t>
  </si>
  <si>
    <t>$40.75 billion</t>
  </si>
  <si>
    <t>$4,139</t>
  </si>
  <si>
    <t>Jordan</t>
  </si>
  <si>
    <t>$40,068,308,451</t>
  </si>
  <si>
    <t>$40.07 billion</t>
  </si>
  <si>
    <t>$4,095</t>
  </si>
  <si>
    <t>Tunisia</t>
  </si>
  <si>
    <t>$39,952,095,561</t>
  </si>
  <si>
    <t>$39.95 billion</t>
  </si>
  <si>
    <t>$3,494</t>
  </si>
  <si>
    <t>Paraguay</t>
  </si>
  <si>
    <t>$39,667,400,816</t>
  </si>
  <si>
    <t>$39.67 billion</t>
  </si>
  <si>
    <t>$5,776</t>
  </si>
  <si>
    <t>Libya</t>
  </si>
  <si>
    <t>$38,107,728,083</t>
  </si>
  <si>
    <t>$38.11 billion</t>
  </si>
  <si>
    <t>$5,791</t>
  </si>
  <si>
    <t>Turkmenistan</t>
  </si>
  <si>
    <t>$37,926,285,714</t>
  </si>
  <si>
    <t>$37.93 billion</t>
  </si>
  <si>
    <t>$6,587</t>
  </si>
  <si>
    <t>DR Congo</t>
  </si>
  <si>
    <t>$37,642,482,562</t>
  </si>
  <si>
    <t>$37.64 billion</t>
  </si>
  <si>
    <t>$462</t>
  </si>
  <si>
    <t>Bolivia</t>
  </si>
  <si>
    <t>$37,508,642,113</t>
  </si>
  <si>
    <t>$37.51 billion</t>
  </si>
  <si>
    <t>$3,351</t>
  </si>
  <si>
    <t>Côte d'Ivoire</t>
  </si>
  <si>
    <t>$37,353,276,059</t>
  </si>
  <si>
    <t>$37.35 billion</t>
  </si>
  <si>
    <t>$1,529</t>
  </si>
  <si>
    <t>Bahrain</t>
  </si>
  <si>
    <t>$35,432,686,170</t>
  </si>
  <si>
    <t>$35.43 billion</t>
  </si>
  <si>
    <t>$23,715</t>
  </si>
  <si>
    <t>Cameroon</t>
  </si>
  <si>
    <t>$34,922,782,311</t>
  </si>
  <si>
    <t>$34.92 billion</t>
  </si>
  <si>
    <t>$1,422</t>
  </si>
  <si>
    <t>Yemen</t>
  </si>
  <si>
    <t>$31,267,675,216</t>
  </si>
  <si>
    <t>$31.27 billion</t>
  </si>
  <si>
    <t>$1,123</t>
  </si>
  <si>
    <t>Latvia</t>
  </si>
  <si>
    <t>$30,463,302,414</t>
  </si>
  <si>
    <t>$30.46 billion</t>
  </si>
  <si>
    <t>$15,613</t>
  </si>
  <si>
    <t>Estonia</t>
  </si>
  <si>
    <t>$26,611,651,599</t>
  </si>
  <si>
    <t>$26.61 billion</t>
  </si>
  <si>
    <t>$20,170</t>
  </si>
  <si>
    <t>Uganda</t>
  </si>
  <si>
    <t>$25,995,031,850</t>
  </si>
  <si>
    <t>$26.00 billion</t>
  </si>
  <si>
    <t>$631</t>
  </si>
  <si>
    <t>Zambia</t>
  </si>
  <si>
    <t>$25,868,142,073</t>
  </si>
  <si>
    <t>$25.87 billion</t>
  </si>
  <si>
    <t>$1,535</t>
  </si>
  <si>
    <t>Nepal</t>
  </si>
  <si>
    <t>$24,880,266,905</t>
  </si>
  <si>
    <t>$24.88 billion</t>
  </si>
  <si>
    <t>$900</t>
  </si>
  <si>
    <t>El Salvador</t>
  </si>
  <si>
    <t>$24,805,439,600</t>
  </si>
  <si>
    <t>$24.81 billion</t>
  </si>
  <si>
    <t>$3,883</t>
  </si>
  <si>
    <t>Iceland</t>
  </si>
  <si>
    <t>$24,488,467,010</t>
  </si>
  <si>
    <t>$24.49 billion</t>
  </si>
  <si>
    <t>$73,233</t>
  </si>
  <si>
    <t>Honduras</t>
  </si>
  <si>
    <t>$22,978,532,897</t>
  </si>
  <si>
    <t>$22.98 billion</t>
  </si>
  <si>
    <t>$2,437</t>
  </si>
  <si>
    <t>Cambodia</t>
  </si>
  <si>
    <t>$22,158,209,503</t>
  </si>
  <si>
    <t>$22.16 billion</t>
  </si>
  <si>
    <t>$1,384</t>
  </si>
  <si>
    <t>Trinidad and Tobago</t>
  </si>
  <si>
    <t>$22,079,017,627</t>
  </si>
  <si>
    <t>$22.08 billion</t>
  </si>
  <si>
    <t>$15,952</t>
  </si>
  <si>
    <t>Cyprus</t>
  </si>
  <si>
    <t>$22,054,225,828</t>
  </si>
  <si>
    <t>$22.05 billion</t>
  </si>
  <si>
    <t>$18,695</t>
  </si>
  <si>
    <t>Zimbabwe</t>
  </si>
  <si>
    <t>$22,040,902,300</t>
  </si>
  <si>
    <t>$22.04 billion</t>
  </si>
  <si>
    <t>$1,548</t>
  </si>
  <si>
    <t>Senegal</t>
  </si>
  <si>
    <t>$21,070,225,735</t>
  </si>
  <si>
    <t>$21.07 billion</t>
  </si>
  <si>
    <t>$1,366</t>
  </si>
  <si>
    <t>Papua New Guinea</t>
  </si>
  <si>
    <t>$20,536,314,601</t>
  </si>
  <si>
    <t>$20.54 billion</t>
  </si>
  <si>
    <t>$2,434</t>
  </si>
  <si>
    <t>Afghanistan</t>
  </si>
  <si>
    <t>$19,543,976,895</t>
  </si>
  <si>
    <t>$19.54 billion</t>
  </si>
  <si>
    <t>$538</t>
  </si>
  <si>
    <t>Bosnia and Herzegovina</t>
  </si>
  <si>
    <t>$18,054,854,789</t>
  </si>
  <si>
    <t>$18.05 billion</t>
  </si>
  <si>
    <t>$5,387</t>
  </si>
  <si>
    <t>Botswana</t>
  </si>
  <si>
    <t>$17,406,565,823</t>
  </si>
  <si>
    <t>$17.41 billion</t>
  </si>
  <si>
    <t>$7,894</t>
  </si>
  <si>
    <t>Laos</t>
  </si>
  <si>
    <t>$16,853,087,485</t>
  </si>
  <si>
    <t>$16.85 billion</t>
  </si>
  <si>
    <t>$2,424</t>
  </si>
  <si>
    <t>Mali</t>
  </si>
  <si>
    <t>$15,334,336,144</t>
  </si>
  <si>
    <t>$15.33 billion</t>
  </si>
  <si>
    <t>$828</t>
  </si>
  <si>
    <t>Georgia</t>
  </si>
  <si>
    <t>$15,081,338,092</t>
  </si>
  <si>
    <t>$15.08 billion</t>
  </si>
  <si>
    <t>$3,762</t>
  </si>
  <si>
    <t>Gabon</t>
  </si>
  <si>
    <t>$15,013,950,984</t>
  </si>
  <si>
    <t>$15.01 billion</t>
  </si>
  <si>
    <t>$7,271</t>
  </si>
  <si>
    <t>Jamaica</t>
  </si>
  <si>
    <t>$14,781,107,822</t>
  </si>
  <si>
    <t>$14.78 billion</t>
  </si>
  <si>
    <t>$5,061</t>
  </si>
  <si>
    <t>State of Palestine</t>
  </si>
  <si>
    <t>$14,498,100,000</t>
  </si>
  <si>
    <t>$14.50 billion</t>
  </si>
  <si>
    <t>$3,054</t>
  </si>
  <si>
    <t>Nicaragua</t>
  </si>
  <si>
    <t>$13,814,261,536</t>
  </si>
  <si>
    <t>$13.81 billion</t>
  </si>
  <si>
    <t>$2,164</t>
  </si>
  <si>
    <t>Mauritius</t>
  </si>
  <si>
    <t>$13,266,427,697</t>
  </si>
  <si>
    <t>$13.27 billion</t>
  </si>
  <si>
    <t>$10,491</t>
  </si>
  <si>
    <t>Namibia</t>
  </si>
  <si>
    <t>$13,253,698,015</t>
  </si>
  <si>
    <t>$13.25 billion</t>
  </si>
  <si>
    <t>$5,516</t>
  </si>
  <si>
    <t>Albania</t>
  </si>
  <si>
    <t>$13,038,538,300</t>
  </si>
  <si>
    <t>$13.04 billion</t>
  </si>
  <si>
    <t>$4,521</t>
  </si>
  <si>
    <t>Mozambique</t>
  </si>
  <si>
    <t>$12,645,508,634</t>
  </si>
  <si>
    <t>$12.65 billion</t>
  </si>
  <si>
    <t>$441</t>
  </si>
  <si>
    <t>Malta</t>
  </si>
  <si>
    <t>$12,518,134,319</t>
  </si>
  <si>
    <t>$12.52 billion</t>
  </si>
  <si>
    <t>$28,585</t>
  </si>
  <si>
    <t>Burkina Faso</t>
  </si>
  <si>
    <t>$12,322,864,245</t>
  </si>
  <si>
    <t>$12.32 billion</t>
  </si>
  <si>
    <t>$642</t>
  </si>
  <si>
    <t>Equatorial Guinea</t>
  </si>
  <si>
    <t>$12,293,579,173</t>
  </si>
  <si>
    <t>$12.29 billion</t>
  </si>
  <si>
    <t>$9,741</t>
  </si>
  <si>
    <t>Bahamas</t>
  </si>
  <si>
    <t>$12,162,100,000</t>
  </si>
  <si>
    <t>$12.16 billion</t>
  </si>
  <si>
    <t>$31,858</t>
  </si>
  <si>
    <t>Brunei</t>
  </si>
  <si>
    <t>$12,128,089,002</t>
  </si>
  <si>
    <t>$12.13 billion</t>
  </si>
  <si>
    <t>$28,572</t>
  </si>
  <si>
    <t>Armenia</t>
  </si>
  <si>
    <t>$11,536,590,636</t>
  </si>
  <si>
    <t>$11.54 billion</t>
  </si>
  <si>
    <t>$3,918</t>
  </si>
  <si>
    <t>Madagascar</t>
  </si>
  <si>
    <t>$11,499,803,807</t>
  </si>
  <si>
    <t>$11.50 billion</t>
  </si>
  <si>
    <t>$450</t>
  </si>
  <si>
    <t>Mongolia</t>
  </si>
  <si>
    <t>$11,433,635,876</t>
  </si>
  <si>
    <t>$11.43 billion</t>
  </si>
  <si>
    <t>$3,672</t>
  </si>
  <si>
    <t>North Macedonia</t>
  </si>
  <si>
    <t>$11,279,509,014</t>
  </si>
  <si>
    <t>$11.28 billion</t>
  </si>
  <si>
    <t>$5,418</t>
  </si>
  <si>
    <t>Guinea</t>
  </si>
  <si>
    <t>$10,472,514,515</t>
  </si>
  <si>
    <t>$10.47 billion</t>
  </si>
  <si>
    <t>$868</t>
  </si>
  <si>
    <t>Chad</t>
  </si>
  <si>
    <t>$9,871,247,732</t>
  </si>
  <si>
    <t>$9.87 billion</t>
  </si>
  <si>
    <t>$657</t>
  </si>
  <si>
    <t>Benin</t>
  </si>
  <si>
    <t>$9,246,696,924</t>
  </si>
  <si>
    <t>$9.25 billion</t>
  </si>
  <si>
    <t>$827</t>
  </si>
  <si>
    <t>Rwanda</t>
  </si>
  <si>
    <t>$9,135,454,442</t>
  </si>
  <si>
    <t>$9.14 billion</t>
  </si>
  <si>
    <t>$762</t>
  </si>
  <si>
    <t>Congo</t>
  </si>
  <si>
    <t>$8,701,334,800</t>
  </si>
  <si>
    <t>$8.70 billion</t>
  </si>
  <si>
    <t>$1,703</t>
  </si>
  <si>
    <t>Haiti</t>
  </si>
  <si>
    <t>$8,408,150,518</t>
  </si>
  <si>
    <t>$8.41 billion</t>
  </si>
  <si>
    <t>$766</t>
  </si>
  <si>
    <t>Moldova</t>
  </si>
  <si>
    <t>$8,128,493,432</t>
  </si>
  <si>
    <t>$8.13 billion</t>
  </si>
  <si>
    <t>$2,002</t>
  </si>
  <si>
    <t>Niger</t>
  </si>
  <si>
    <t>$8,119,710,126</t>
  </si>
  <si>
    <t>$8.12 billion</t>
  </si>
  <si>
    <t>$376</t>
  </si>
  <si>
    <t>Kyrgyzstan</t>
  </si>
  <si>
    <t>$7,564,738,836</t>
  </si>
  <si>
    <t>$7.56 billion</t>
  </si>
  <si>
    <t>$1,222</t>
  </si>
  <si>
    <t>Tajikistan</t>
  </si>
  <si>
    <t>$7,146,449,583</t>
  </si>
  <si>
    <t>$7.15 billion</t>
  </si>
  <si>
    <t>$805</t>
  </si>
  <si>
    <t>Malawi</t>
  </si>
  <si>
    <t>$6,303,292,264</t>
  </si>
  <si>
    <t>$6.30 billion</t>
  </si>
  <si>
    <t>$357</t>
  </si>
  <si>
    <t>Guam</t>
  </si>
  <si>
    <t>$5,859,000,000</t>
  </si>
  <si>
    <t>$5.86 billion</t>
  </si>
  <si>
    <t>$35,665</t>
  </si>
  <si>
    <t>Fiji</t>
  </si>
  <si>
    <t>$5,061,202,767</t>
  </si>
  <si>
    <t>$5.06 billion</t>
  </si>
  <si>
    <t>$5,768</t>
  </si>
  <si>
    <t>Mauritania</t>
  </si>
  <si>
    <t>$5,024,708,656</t>
  </si>
  <si>
    <t>$5.02 billion</t>
  </si>
  <si>
    <t>$1,173</t>
  </si>
  <si>
    <t>Maldives</t>
  </si>
  <si>
    <t>$4,865,546,027</t>
  </si>
  <si>
    <t>$4.87 billion</t>
  </si>
  <si>
    <t>$9,802</t>
  </si>
  <si>
    <t>Montenegro</t>
  </si>
  <si>
    <t>$4,844,592,067</t>
  </si>
  <si>
    <t>$4.84 billion</t>
  </si>
  <si>
    <t>$7,720</t>
  </si>
  <si>
    <t>Togo</t>
  </si>
  <si>
    <t>$4,757,776,485</t>
  </si>
  <si>
    <t>$4.76 billion</t>
  </si>
  <si>
    <t>$618</t>
  </si>
  <si>
    <t>Barbados</t>
  </si>
  <si>
    <t>$4,673,500,000</t>
  </si>
  <si>
    <t>$4.67 billion</t>
  </si>
  <si>
    <t>$16,328</t>
  </si>
  <si>
    <t>Eswatini</t>
  </si>
  <si>
    <t>$4,433,664,364</t>
  </si>
  <si>
    <t>$4.43 billion</t>
  </si>
  <si>
    <t>$3,942</t>
  </si>
  <si>
    <t>Sierra Leone</t>
  </si>
  <si>
    <t>$3,775,047,334</t>
  </si>
  <si>
    <t>$3.78 billion</t>
  </si>
  <si>
    <t>$504</t>
  </si>
  <si>
    <t>Guyana</t>
  </si>
  <si>
    <t>$3,621,046,005</t>
  </si>
  <si>
    <t>$3.62 billion</t>
  </si>
  <si>
    <t>$4,671</t>
  </si>
  <si>
    <t>Liberia</t>
  </si>
  <si>
    <t>$3,285,455,000</t>
  </si>
  <si>
    <t>$3.29 billion</t>
  </si>
  <si>
    <t>$699</t>
  </si>
  <si>
    <t>Burundi</t>
  </si>
  <si>
    <t>$3,172,416,146</t>
  </si>
  <si>
    <t>$3.17 billion</t>
  </si>
  <si>
    <t>$293</t>
  </si>
  <si>
    <t>Andorra</t>
  </si>
  <si>
    <t>$3,012,914,131</t>
  </si>
  <si>
    <t>$3.01 billion</t>
  </si>
  <si>
    <t>$39,128</t>
  </si>
  <si>
    <t>Suriname</t>
  </si>
  <si>
    <t>$2,995,827,901</t>
  </si>
  <si>
    <t>$3.00 billion</t>
  </si>
  <si>
    <t>$5,251</t>
  </si>
  <si>
    <t>Timor-Leste</t>
  </si>
  <si>
    <t>$2,954,621,000</t>
  </si>
  <si>
    <t>$2.95 billion</t>
  </si>
  <si>
    <t>$2,377</t>
  </si>
  <si>
    <t>Aruba</t>
  </si>
  <si>
    <t>$2,700,558,659</t>
  </si>
  <si>
    <t>$2.70 billion</t>
  </si>
  <si>
    <t>$25,630</t>
  </si>
  <si>
    <t>Lesotho</t>
  </si>
  <si>
    <t>$2,578,265,358</t>
  </si>
  <si>
    <t>$2.58 billion</t>
  </si>
  <si>
    <t>$1,233</t>
  </si>
  <si>
    <t>Bhutan</t>
  </si>
  <si>
    <t>$2,528,007,911</t>
  </si>
  <si>
    <t>$2.53 billion</t>
  </si>
  <si>
    <t>$3,391</t>
  </si>
  <si>
    <t>Central African Republic</t>
  </si>
  <si>
    <t>$1,949,411,659</t>
  </si>
  <si>
    <t>$1.95 billion</t>
  </si>
  <si>
    <t>$424</t>
  </si>
  <si>
    <t>Belize</t>
  </si>
  <si>
    <t>$1,862,614,800</t>
  </si>
  <si>
    <t>$1.86 billion</t>
  </si>
  <si>
    <t>$4,957</t>
  </si>
  <si>
    <t>Cabo Verde</t>
  </si>
  <si>
    <t>$1,772,706,451</t>
  </si>
  <si>
    <t>$1.77 billion</t>
  </si>
  <si>
    <t>$3,298</t>
  </si>
  <si>
    <t>Saint Lucia</t>
  </si>
  <si>
    <t>$1,737,504,296</t>
  </si>
  <si>
    <t>$1.74 billion</t>
  </si>
  <si>
    <t>$9,602</t>
  </si>
  <si>
    <t>San Marino</t>
  </si>
  <si>
    <t>$1,632,860,041</t>
  </si>
  <si>
    <t>$1.63 billion</t>
  </si>
  <si>
    <t>$48,495</t>
  </si>
  <si>
    <t>Northern Mariana Islands</t>
  </si>
  <si>
    <t>$1,593,000,000</t>
  </si>
  <si>
    <t>$1.59 billion</t>
  </si>
  <si>
    <t>$28,164</t>
  </si>
  <si>
    <t>Antigua and Barbuda</t>
  </si>
  <si>
    <t>$1,510,084,751</t>
  </si>
  <si>
    <t>$1.51 billion</t>
  </si>
  <si>
    <t>$15,825</t>
  </si>
  <si>
    <t>Seychelles</t>
  </si>
  <si>
    <t>$1,497,959,569</t>
  </si>
  <si>
    <t>$1.50 billion</t>
  </si>
  <si>
    <t>$15,536</t>
  </si>
  <si>
    <t>Gambia</t>
  </si>
  <si>
    <t>$1,489,464,788</t>
  </si>
  <si>
    <t>$1.49 billion</t>
  </si>
  <si>
    <t>$673</t>
  </si>
  <si>
    <t>Guinea-Bissau</t>
  </si>
  <si>
    <t>$1,346,841,897</t>
  </si>
  <si>
    <t>$1.35 billion</t>
  </si>
  <si>
    <t>$737</t>
  </si>
  <si>
    <t>Solomon Islands</t>
  </si>
  <si>
    <t>$1,303,453,622</t>
  </si>
  <si>
    <t>$1.30 billion</t>
  </si>
  <si>
    <t>$2,049</t>
  </si>
  <si>
    <t>Grenada</t>
  </si>
  <si>
    <t>$1,126,882,296</t>
  </si>
  <si>
    <t>$1.13 billion</t>
  </si>
  <si>
    <t>$10,164</t>
  </si>
  <si>
    <t>Comoros</t>
  </si>
  <si>
    <t>$1,068,124,330</t>
  </si>
  <si>
    <t>$1.07 billion</t>
  </si>
  <si>
    <t>$1,312</t>
  </si>
  <si>
    <t>Saint Kitts &amp; Nevis</t>
  </si>
  <si>
    <t>$992,007,403</t>
  </si>
  <si>
    <t>$992 million</t>
  </si>
  <si>
    <t>$19,061</t>
  </si>
  <si>
    <t>Vanuatu</t>
  </si>
  <si>
    <t>$862,879,789</t>
  </si>
  <si>
    <t>$863 million</t>
  </si>
  <si>
    <t>$3,022</t>
  </si>
  <si>
    <t>Samoa</t>
  </si>
  <si>
    <t>$840,927,997</t>
  </si>
  <si>
    <t>$841 million</t>
  </si>
  <si>
    <t>$4,305</t>
  </si>
  <si>
    <t>St. Vincent &amp; Grenadines</t>
  </si>
  <si>
    <t>$785,222,509</t>
  </si>
  <si>
    <t>$785 million</t>
  </si>
  <si>
    <t>$7,150</t>
  </si>
  <si>
    <t>American Samoa</t>
  </si>
  <si>
    <t>$634,000,000</t>
  </si>
  <si>
    <t>$634 million</t>
  </si>
  <si>
    <t>$11,399</t>
  </si>
  <si>
    <t>Dominica</t>
  </si>
  <si>
    <t>$496,727,000</t>
  </si>
  <si>
    <t>$497 million</t>
  </si>
  <si>
    <t>$6,951</t>
  </si>
  <si>
    <t>Tonga</t>
  </si>
  <si>
    <t>$427,659,795</t>
  </si>
  <si>
    <t>$428 million</t>
  </si>
  <si>
    <t>$4,193</t>
  </si>
  <si>
    <t>Sao Tome &amp; Principe</t>
  </si>
  <si>
    <t>$392,570,293</t>
  </si>
  <si>
    <t>$393 million</t>
  </si>
  <si>
    <t>$1,896</t>
  </si>
  <si>
    <t>Palau</t>
  </si>
  <si>
    <t>$289,823,500</t>
  </si>
  <si>
    <t>$290 million</t>
  </si>
  <si>
    <t>$16,275</t>
  </si>
  <si>
    <t>Marshall Islands</t>
  </si>
  <si>
    <t>$204,173,430</t>
  </si>
  <si>
    <t>$204 million</t>
  </si>
  <si>
    <t>$3,517</t>
  </si>
  <si>
    <t>Kiribati</t>
  </si>
  <si>
    <t>$185,572,502</t>
  </si>
  <si>
    <t>$186 million</t>
  </si>
  <si>
    <t>$1,626</t>
  </si>
  <si>
    <t>Tuvalu</t>
  </si>
  <si>
    <t>$39,731,317</t>
  </si>
  <si>
    <t>$40 million</t>
  </si>
  <si>
    <t>https://www.worldometers.info/gdp/gdp-by-country/</t>
  </si>
  <si>
    <t>GDP (nominal, 2017)</t>
  </si>
  <si>
    <t>GDP (abbrev.)</t>
  </si>
  <si>
    <t>GDP growth</t>
  </si>
  <si>
    <t>Population -2017</t>
  </si>
  <si>
    <t>Share of World GDP</t>
  </si>
  <si>
    <t>GDP and population</t>
  </si>
  <si>
    <t>Helicopter money</t>
  </si>
  <si>
    <t>Total amount</t>
  </si>
  <si>
    <t>2.2bn</t>
  </si>
  <si>
    <t>$274.9</t>
  </si>
  <si>
    <t>Proportion of GDP per capita to handout</t>
  </si>
  <si>
    <t>USD Total amount</t>
  </si>
  <si>
    <t>Per citizen</t>
  </si>
  <si>
    <t>USD per citizen</t>
  </si>
  <si>
    <t>Sinapore dollars</t>
  </si>
  <si>
    <t>AVERAGE</t>
  </si>
  <si>
    <t>Average proportion to GDP per capita to handout</t>
  </si>
  <si>
    <t>&lt;-- USE</t>
  </si>
  <si>
    <t>% of total GDP</t>
  </si>
  <si>
    <t>SUM</t>
  </si>
  <si>
    <t>EU</t>
  </si>
  <si>
    <t>SUM EU</t>
  </si>
  <si>
    <t>$46,733</t>
  </si>
  <si>
    <t>$80,890</t>
  </si>
  <si>
    <t>$56,746</t>
  </si>
  <si>
    <t>$59,939</t>
  </si>
  <si>
    <t>Euro exchange rate</t>
  </si>
  <si>
    <t>$</t>
  </si>
  <si>
    <t>€</t>
  </si>
  <si>
    <t>Transfer</t>
  </si>
  <si>
    <t>Total QE</t>
  </si>
  <si>
    <t>QE used to transfer HM</t>
  </si>
  <si>
    <t>https://www.statista.com/statistics/253408/age-distribution-in-the-european-union-eu/</t>
  </si>
  <si>
    <t>% over 18</t>
  </si>
  <si>
    <t>Population of EU</t>
  </si>
  <si>
    <t>Over 18 across EU</t>
  </si>
  <si>
    <t>Effect on GDP</t>
  </si>
  <si>
    <t>EU GDP (2018)</t>
  </si>
  <si>
    <t>EU pandemic QE response</t>
  </si>
  <si>
    <t>10% of QE</t>
  </si>
  <si>
    <t>Net effect</t>
  </si>
  <si>
    <t>% spent</t>
  </si>
  <si>
    <t>Our money spent</t>
  </si>
  <si>
    <t>Net effect on GDP if all money was spent</t>
  </si>
  <si>
    <t>https://www.thestreet.com/investing/european-central-bank-in-820-billion-pandemic-qe-program</t>
  </si>
  <si>
    <t>https://data.worldbank.org/indicator/NY.GDP.MKTP.CD?locations=EU</t>
  </si>
  <si>
    <t>Our net effect on GDP</t>
  </si>
  <si>
    <t>&lt;-- need to support</t>
  </si>
  <si>
    <t>https://www.euractiv.com/section/economy-jobs/opinion/why-the-ecb-needs-to-look-at-helicopter-money-now/</t>
  </si>
  <si>
    <t>Baseline transfer (using €900 to each citizen equating to 1% of GDP)</t>
  </si>
  <si>
    <t>% of GDP</t>
  </si>
  <si>
    <t>Difference</t>
  </si>
  <si>
    <t>Helicopter money distributed</t>
  </si>
  <si>
    <t>Amount per adult citizen</t>
  </si>
  <si>
    <t>% of money spent</t>
  </si>
  <si>
    <t>Difference in GDP</t>
  </si>
  <si>
    <t>Factor QE convert to GDP</t>
  </si>
  <si>
    <t>Factor of potential</t>
  </si>
  <si>
    <t>Net effect on GDP (total)</t>
  </si>
  <si>
    <t>Change in GDP (%)</t>
  </si>
  <si>
    <t>Working</t>
  </si>
  <si>
    <t>Change in GDP</t>
  </si>
  <si>
    <t>Model to calculate effect on economy of helicopter money distributed</t>
  </si>
  <si>
    <t>Source</t>
  </si>
  <si>
    <t>https://www.tandfonline.com/doi/full/10.1080/00036846.2019.1613504</t>
  </si>
  <si>
    <t>https://voxeu.org/article/helicopter-money-loved-not-spent</t>
  </si>
  <si>
    <t>Alouette</t>
  </si>
  <si>
    <t>Benchmark 1</t>
  </si>
  <si>
    <t>Benchmark 1 - 25% money spent</t>
  </si>
  <si>
    <t>Benchmark 2 - 30% money spent</t>
  </si>
  <si>
    <t>Benchmark average</t>
  </si>
  <si>
    <t>Change compared to Alouette</t>
  </si>
  <si>
    <t>Becnhmark 2</t>
  </si>
  <si>
    <t>ECB spending approx 9000€ per person</t>
  </si>
  <si>
    <t>Net effect on GDP for €900 distributed to each EU citizen</t>
  </si>
  <si>
    <t>Alouette - 100% money spent</t>
  </si>
  <si>
    <t>Covid-19 crisis EU economic response</t>
  </si>
  <si>
    <t>10% of crisis money</t>
  </si>
  <si>
    <t>Marginal propensity to consume on semi-durables</t>
  </si>
  <si>
    <t>https://www.researchgate.net/publication/46497399_Did_Japan's_Shopping_Coupon_Program_Increase_Spending</t>
  </si>
  <si>
    <t>Targeted goods</t>
  </si>
  <si>
    <t>Any goods</t>
  </si>
  <si>
    <t>Amount distributed</t>
  </si>
  <si>
    <t>Quantified value proposition of economic impact of helicopter money distributed by Alouette</t>
  </si>
  <si>
    <t xml:space="preserve">Alouette factors = </t>
  </si>
  <si>
    <t>Net effect on GDP</t>
  </si>
  <si>
    <t>Benchmark 2 - 30% money spent (any goods)</t>
  </si>
  <si>
    <t>Alouette - 100% money spent (impact goods)</t>
  </si>
  <si>
    <t>Benchmark 1 - 25% money spent (any goods)</t>
  </si>
  <si>
    <t>10% of QE stimulus distributed to each adult EU citizen (~€900 each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</si>
</sst>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3" formatCode="_(* #,##0.00_);_(* \(#,##0.00\);_(* &quot;-&quot;??_);_(@_)"/>
    <numFmt numFmtId="164" formatCode="_([$$-409]* #,##0.00_);_([$$-409]* \(#,##0.00\);_([$$-409]* &quot;-&quot;??_);_(@_)"/>
    <numFmt numFmtId="165" formatCode="_([$$-409]* #,##0_);_([$$-409]* \(#,##0\);_([$$-409]* &quot;-&quot;??_);_(@_)"/>
    <numFmt numFmtId="166" formatCode="0.0%"/>
    <numFmt numFmtId="168" formatCode="_([$€-2]\ * #,##0.00_);_([$€-2]\ * \(#,##0.00\);_([$€-2]\ * &quot;-&quot;??_);_(@_)"/>
    <numFmt numFmtId="170" formatCode="_([$€-2]\ * #,##0_);_([$€-2]\ * \(#,##0\);_([$€-2]\ * &quot;-&quot;??_);_(@_)"/>
    <numFmt numFmtId="171" formatCode="[$€-2]\ #,##0;[Red]\-[$€-2]\ #,##0"/>
    <numFmt numFmtId="175" formatCode="_(* #,##0_);_(* \(#,##0\);_(* &quot;-&quot;??_);_(@_)"/>
    <numFmt numFmtId="187" formatCode="_([$€-2]\ * #,##0_);_([$€-2]\ * \(#,##0\);_([$€-2]\ * &quot;-&quot;?_);_(@_)"/>
  </numFmts>
  <fonts count="7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b/>
      <u/>
      <sz val="12"/>
      <color theme="1"/>
      <name val="Calibri (Body)"/>
    </font>
    <font>
      <i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43" fontId="1" fillId="0" borderId="0" applyFont="0" applyFill="0" applyBorder="0" applyAlignment="0" applyProtection="0"/>
  </cellStyleXfs>
  <cellXfs count="23">
    <xf numFmtId="0" fontId="0" fillId="0" borderId="0" xfId="0"/>
    <xf numFmtId="0" fontId="3" fillId="0" borderId="0" xfId="2"/>
    <xf numFmtId="164" fontId="0" fillId="0" borderId="0" xfId="0" applyNumberFormat="1"/>
    <xf numFmtId="165" fontId="0" fillId="0" borderId="0" xfId="0" applyNumberFormat="1"/>
    <xf numFmtId="0" fontId="2" fillId="0" borderId="0" xfId="0" applyFont="1"/>
    <xf numFmtId="166" fontId="0" fillId="0" borderId="0" xfId="1" applyNumberFormat="1" applyFont="1"/>
    <xf numFmtId="166" fontId="0" fillId="0" borderId="0" xfId="0" applyNumberFormat="1"/>
    <xf numFmtId="0" fontId="0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168" fontId="0" fillId="0" borderId="0" xfId="0" applyNumberFormat="1"/>
    <xf numFmtId="170" fontId="0" fillId="0" borderId="0" xfId="0" applyNumberFormat="1"/>
    <xf numFmtId="9" fontId="0" fillId="0" borderId="0" xfId="0" applyNumberFormat="1"/>
    <xf numFmtId="171" fontId="0" fillId="0" borderId="0" xfId="0" applyNumberFormat="1"/>
    <xf numFmtId="9" fontId="0" fillId="0" borderId="0" xfId="1" applyFont="1"/>
    <xf numFmtId="175" fontId="0" fillId="0" borderId="0" xfId="0" applyNumberFormat="1"/>
    <xf numFmtId="175" fontId="0" fillId="0" borderId="0" xfId="3" applyNumberFormat="1" applyFont="1"/>
    <xf numFmtId="2" fontId="0" fillId="0" borderId="0" xfId="1" applyNumberFormat="1" applyFont="1"/>
    <xf numFmtId="0" fontId="4" fillId="0" borderId="0" xfId="0" applyFont="1"/>
    <xf numFmtId="0" fontId="5" fillId="0" borderId="0" xfId="0" applyFont="1"/>
    <xf numFmtId="0" fontId="6" fillId="0" borderId="0" xfId="0" applyFont="1"/>
    <xf numFmtId="187" fontId="0" fillId="0" borderId="0" xfId="0" applyNumberFormat="1"/>
    <xf numFmtId="0" fontId="0" fillId="0" borderId="0" xfId="0" applyAlignment="1"/>
  </cellXfs>
  <cellStyles count="4">
    <cellStyle name="Comma" xfId="3" builtinId="3"/>
    <cellStyle name="Hyperlink" xfId="2" builtinId="8"/>
    <cellStyle name="Normal" xfId="0" builtinId="0"/>
    <cellStyle name="Per 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'Working QVP'!$C$15</c:f>
              <c:strCache>
                <c:ptCount val="1"/>
                <c:pt idx="0">
                  <c:v>Net effect on GDP for €900 distributed to each EU citizen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'Working QVP'!$B$16:$B$18</c:f>
              <c:strCache>
                <c:ptCount val="3"/>
                <c:pt idx="0">
                  <c:v>Benchmark 1 - 25% money spent</c:v>
                </c:pt>
                <c:pt idx="1">
                  <c:v>Benchmark 2 - 30% money spent</c:v>
                </c:pt>
                <c:pt idx="2">
                  <c:v>Alouette - 100% money spent</c:v>
                </c:pt>
              </c:strCache>
            </c:strRef>
          </c:cat>
          <c:val>
            <c:numRef>
              <c:f>'Working QVP'!$C$16:$C$18</c:f>
              <c:numCache>
                <c:formatCode>_([$€-2]\ * #,##0_);_([$€-2]\ * \(#,##0\);_([$€-2]\ * "-"??_);_(@_)</c:formatCode>
                <c:ptCount val="3"/>
                <c:pt idx="0">
                  <c:v>84750000000</c:v>
                </c:pt>
                <c:pt idx="1">
                  <c:v>101700000000</c:v>
                </c:pt>
                <c:pt idx="2">
                  <c:v>339000000000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9D5-BF4E-8016-CBC39F4E88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4044512"/>
        <c:axId val="353660864"/>
      </c:barChart>
      <c:catAx>
        <c:axId val="354044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3660864"/>
        <c:crosses val="autoZero"/>
        <c:auto val="1"/>
        <c:lblAlgn val="ctr"/>
        <c:lblOffset val="100"/>
        <c:noMultiLvlLbl val="0"/>
      </c:catAx>
      <c:valAx>
        <c:axId val="353660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[$€-2]\ * #,##0_);_([$€-2]\ * \(#,##0\);_([$€-2]\ 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40445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10% of QE stimulus distributed to each adult EU citizen (~€900 each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'Final QVP'!$C$16</c:f>
              <c:strCache>
                <c:ptCount val="1"/>
                <c:pt idx="0">
                  <c:v>Net effect on GDP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'Final QVP'!$B$17:$B$19</c:f>
              <c:strCache>
                <c:ptCount val="3"/>
                <c:pt idx="0">
                  <c:v>Benchmark 1 - 25% money spent (any goods)</c:v>
                </c:pt>
                <c:pt idx="1">
                  <c:v>Benchmark 2 - 30% money spent (any goods)</c:v>
                </c:pt>
                <c:pt idx="2">
                  <c:v>Alouette - 100% money spent (impact goods)</c:v>
                </c:pt>
              </c:strCache>
            </c:strRef>
          </c:cat>
          <c:val>
            <c:numRef>
              <c:f>'Final QVP'!$C$17:$C$19</c:f>
              <c:numCache>
                <c:formatCode>_([$€-2]\ * #,##0_);_([$€-2]\ * \(#,##0\);_([$€-2]\ * "-"??_);_(@_)</c:formatCode>
                <c:ptCount val="3"/>
                <c:pt idx="0">
                  <c:v>84750000000</c:v>
                </c:pt>
                <c:pt idx="1">
                  <c:v>101700000000</c:v>
                </c:pt>
                <c:pt idx="2">
                  <c:v>389850000000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D7C-F94F-A601-CC2A53555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6696464"/>
        <c:axId val="354173104"/>
      </c:barChart>
      <c:lineChart>
        <c:grouping val="standard"/>
        <c:varyColors val="0"/>
        <c:ser>
          <c:idx val="1"/>
          <c:order val="1"/>
          <c:tx>
            <c:strRef>
              <c:f>'Final QVP'!$D$16</c:f>
              <c:strCache>
                <c:ptCount val="1"/>
                <c:pt idx="0">
                  <c:v>Change in GDP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'Final QVP'!$B$17:$B$19</c:f>
              <c:strCache>
                <c:ptCount val="3"/>
                <c:pt idx="0">
                  <c:v>Benchmark 1 - 25% money spent (any goods)</c:v>
                </c:pt>
                <c:pt idx="1">
                  <c:v>Benchmark 2 - 30% money spent (any goods)</c:v>
                </c:pt>
                <c:pt idx="2">
                  <c:v>Alouette - 100% money spent (impact goods)</c:v>
                </c:pt>
              </c:strCache>
            </c:strRef>
          </c:cat>
          <c:val>
            <c:numRef>
              <c:f>'Final QVP'!$D$17:$D$19</c:f>
              <c:numCache>
                <c:formatCode>0.0%</c:formatCode>
                <c:ptCount val="3"/>
                <c:pt idx="0">
                  <c:v>4.908311583175941E-3</c:v>
                </c:pt>
                <c:pt idx="1">
                  <c:v>5.889973899811129E-3</c:v>
                </c:pt>
                <c:pt idx="2">
                  <c:v>2.2578233282609328E-2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D7C-F94F-A601-CC2A53555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5085152"/>
        <c:axId val="357686256"/>
      </c:lineChart>
      <c:catAx>
        <c:axId val="356696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4173104"/>
        <c:crosses val="autoZero"/>
        <c:auto val="1"/>
        <c:lblAlgn val="ctr"/>
        <c:lblOffset val="100"/>
        <c:noMultiLvlLbl val="0"/>
      </c:catAx>
      <c:valAx>
        <c:axId val="354173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[$€-2]\ * #,##0_);_([$€-2]\ * \(#,##0\);_([$€-2]\ 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6696464"/>
        <c:crosses val="autoZero"/>
        <c:crossBetween val="between"/>
      </c:valAx>
      <c:valAx>
        <c:axId val="357686256"/>
        <c:scaling>
          <c:orientation val="minMax"/>
        </c:scaling>
        <c:delete val="0"/>
        <c:axPos val="r"/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5085152"/>
        <c:crosses val="max"/>
        <c:crossBetween val="between"/>
      </c:valAx>
      <c:catAx>
        <c:axId val="35508515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357686256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tiff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717549</xdr:colOff>
      <xdr:row>2</xdr:row>
      <xdr:rowOff>0</xdr:rowOff>
    </xdr:from>
    <xdr:to>
      <xdr:col>13</xdr:col>
      <xdr:colOff>709082</xdr:colOff>
      <xdr:row>23</xdr:row>
      <xdr:rowOff>190500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63B0E10-2627-8743-B427-19E37554C2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672474</xdr:colOff>
      <xdr:row>26</xdr:row>
      <xdr:rowOff>127000</xdr:rowOff>
    </xdr:from>
    <xdr:to>
      <xdr:col>10</xdr:col>
      <xdr:colOff>482599</xdr:colOff>
      <xdr:row>44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6519C6-015C-3A4B-A748-A454BAE76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89074" y="5207000"/>
          <a:ext cx="7353925" cy="3683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672474</xdr:colOff>
      <xdr:row>27</xdr:row>
      <xdr:rowOff>127000</xdr:rowOff>
    </xdr:from>
    <xdr:to>
      <xdr:col>10</xdr:col>
      <xdr:colOff>482599</xdr:colOff>
      <xdr:row>45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F77818-5D6E-0641-B0A1-35361A1E7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33574" y="5410200"/>
          <a:ext cx="7353925" cy="3683000"/>
        </a:xfrm>
        <a:prstGeom prst="rect">
          <a:avLst/>
        </a:prstGeom>
      </xdr:spPr>
    </xdr:pic>
    <xdr:clientData/>
  </xdr:twoCellAnchor>
  <xdr:twoCellAnchor>
    <xdr:from>
      <xdr:col>5</xdr:col>
      <xdr:colOff>529566</xdr:colOff>
      <xdr:row>6</xdr:row>
      <xdr:rowOff>11981</xdr:rowOff>
    </xdr:from>
    <xdr:to>
      <xdr:col>10</xdr:col>
      <xdr:colOff>477248</xdr:colOff>
      <xdr:row>23</xdr:row>
      <xdr:rowOff>83627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3B07DA9-BA07-3D48-B43A-7094D72B60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worldometers.info/gdp/mali-gdp/" TargetMode="External"/><Relationship Id="rId21" Type="http://schemas.openxmlformats.org/officeDocument/2006/relationships/hyperlink" Target="https://www.worldometers.info/gdp/argentina-gdp/" TargetMode="External"/><Relationship Id="rId42" Type="http://schemas.openxmlformats.org/officeDocument/2006/relationships/hyperlink" Target="https://www.worldometers.info/gdp/finland-gdp/" TargetMode="External"/><Relationship Id="rId63" Type="http://schemas.openxmlformats.org/officeDocument/2006/relationships/hyperlink" Target="https://www.worldometers.info/gdp/cuba-gdp/" TargetMode="External"/><Relationship Id="rId84" Type="http://schemas.openxmlformats.org/officeDocument/2006/relationships/hyperlink" Target="https://www.worldometers.info/gdp/slovenia-gdp/" TargetMode="External"/><Relationship Id="rId138" Type="http://schemas.openxmlformats.org/officeDocument/2006/relationships/hyperlink" Target="https://www.worldometers.info/gdp/benin-gdp/" TargetMode="External"/><Relationship Id="rId159" Type="http://schemas.openxmlformats.org/officeDocument/2006/relationships/hyperlink" Target="https://www.worldometers.info/gdp/andorra-gdp/" TargetMode="External"/><Relationship Id="rId170" Type="http://schemas.openxmlformats.org/officeDocument/2006/relationships/hyperlink" Target="https://www.worldometers.info/gdp/northern-mariana-islands-gdp/" TargetMode="External"/><Relationship Id="rId107" Type="http://schemas.openxmlformats.org/officeDocument/2006/relationships/hyperlink" Target="https://www.worldometers.info/gdp/cambodia-gdp/" TargetMode="External"/><Relationship Id="rId11" Type="http://schemas.openxmlformats.org/officeDocument/2006/relationships/hyperlink" Target="https://www.worldometers.info/gdp/russia-gdp/" TargetMode="External"/><Relationship Id="rId32" Type="http://schemas.openxmlformats.org/officeDocument/2006/relationships/hyperlink" Target="https://www.worldometers.info/gdp/south-africa-gdp/" TargetMode="External"/><Relationship Id="rId53" Type="http://schemas.openxmlformats.org/officeDocument/2006/relationships/hyperlink" Target="https://www.worldometers.info/gdp/algeria-gdp/" TargetMode="External"/><Relationship Id="rId74" Type="http://schemas.openxmlformats.org/officeDocument/2006/relationships/hyperlink" Target="https://www.worldometers.info/gdp/ghana-gdp/" TargetMode="External"/><Relationship Id="rId128" Type="http://schemas.openxmlformats.org/officeDocument/2006/relationships/hyperlink" Target="https://www.worldometers.info/gdp/burkina-faso-gdp/" TargetMode="External"/><Relationship Id="rId149" Type="http://schemas.openxmlformats.org/officeDocument/2006/relationships/hyperlink" Target="https://www.worldometers.info/gdp/mauritania-gdp/" TargetMode="External"/><Relationship Id="rId5" Type="http://schemas.openxmlformats.org/officeDocument/2006/relationships/hyperlink" Target="https://www.worldometers.info/gdp/india-gdp/" TargetMode="External"/><Relationship Id="rId95" Type="http://schemas.openxmlformats.org/officeDocument/2006/relationships/hyperlink" Target="https://www.worldometers.info/gdp/cote-d-ivoire-gdp/" TargetMode="External"/><Relationship Id="rId160" Type="http://schemas.openxmlformats.org/officeDocument/2006/relationships/hyperlink" Target="https://www.worldometers.info/gdp/suriname-gdp/" TargetMode="External"/><Relationship Id="rId181" Type="http://schemas.openxmlformats.org/officeDocument/2006/relationships/hyperlink" Target="https://www.worldometers.info/gdp/saint-vincent-and-the-grenadines-gdp/" TargetMode="External"/><Relationship Id="rId22" Type="http://schemas.openxmlformats.org/officeDocument/2006/relationships/hyperlink" Target="https://www.worldometers.info/gdp/sweden-gdp/" TargetMode="External"/><Relationship Id="rId43" Type="http://schemas.openxmlformats.org/officeDocument/2006/relationships/hyperlink" Target="https://www.worldometers.info/gdp/bangladesh-gdp/" TargetMode="External"/><Relationship Id="rId64" Type="http://schemas.openxmlformats.org/officeDocument/2006/relationships/hyperlink" Target="https://www.worldometers.info/gdp/slovakia-gdp/" TargetMode="External"/><Relationship Id="rId118" Type="http://schemas.openxmlformats.org/officeDocument/2006/relationships/hyperlink" Target="https://www.worldometers.info/gdp/georgia-gdp/" TargetMode="External"/><Relationship Id="rId139" Type="http://schemas.openxmlformats.org/officeDocument/2006/relationships/hyperlink" Target="https://www.worldometers.info/gdp/rwanda-gdp/" TargetMode="External"/><Relationship Id="rId85" Type="http://schemas.openxmlformats.org/officeDocument/2006/relationships/hyperlink" Target="https://www.worldometers.info/gdp/lithuania-gdp/" TargetMode="External"/><Relationship Id="rId150" Type="http://schemas.openxmlformats.org/officeDocument/2006/relationships/hyperlink" Target="https://www.worldometers.info/gdp/maldives-gdp/" TargetMode="External"/><Relationship Id="rId171" Type="http://schemas.openxmlformats.org/officeDocument/2006/relationships/hyperlink" Target="https://www.worldometers.info/gdp/antigua-and-barbuda-gdp/" TargetMode="External"/><Relationship Id="rId12" Type="http://schemas.openxmlformats.org/officeDocument/2006/relationships/hyperlink" Target="https://www.worldometers.info/gdp/south-korea-gdp/" TargetMode="External"/><Relationship Id="rId33" Type="http://schemas.openxmlformats.org/officeDocument/2006/relationships/hyperlink" Target="https://www.worldometers.info/gdp/china-hong-kong-sar-gdp/" TargetMode="External"/><Relationship Id="rId108" Type="http://schemas.openxmlformats.org/officeDocument/2006/relationships/hyperlink" Target="https://www.worldometers.info/gdp/trinidad-and-tobago-gdp/" TargetMode="External"/><Relationship Id="rId129" Type="http://schemas.openxmlformats.org/officeDocument/2006/relationships/hyperlink" Target="https://www.worldometers.info/gdp/equatorial-guinea-gdp/" TargetMode="External"/><Relationship Id="rId54" Type="http://schemas.openxmlformats.org/officeDocument/2006/relationships/hyperlink" Target="https://www.worldometers.info/gdp/qatar-gdp/" TargetMode="External"/><Relationship Id="rId75" Type="http://schemas.openxmlformats.org/officeDocument/2006/relationships/hyperlink" Target="https://www.worldometers.info/gdp/bulgaria-gdp/" TargetMode="External"/><Relationship Id="rId96" Type="http://schemas.openxmlformats.org/officeDocument/2006/relationships/hyperlink" Target="https://www.worldometers.info/gdp/bahrain-gdp/" TargetMode="External"/><Relationship Id="rId140" Type="http://schemas.openxmlformats.org/officeDocument/2006/relationships/hyperlink" Target="https://www.worldometers.info/gdp/congo-gdp/" TargetMode="External"/><Relationship Id="rId161" Type="http://schemas.openxmlformats.org/officeDocument/2006/relationships/hyperlink" Target="https://www.worldometers.info/gdp/timor-leste-gdp/" TargetMode="External"/><Relationship Id="rId182" Type="http://schemas.openxmlformats.org/officeDocument/2006/relationships/hyperlink" Target="https://www.worldometers.info/gdp/american-samoa-gdp/" TargetMode="External"/><Relationship Id="rId6" Type="http://schemas.openxmlformats.org/officeDocument/2006/relationships/hyperlink" Target="https://www.worldometers.info/gdp/uk-gdp/" TargetMode="External"/><Relationship Id="rId23" Type="http://schemas.openxmlformats.org/officeDocument/2006/relationships/hyperlink" Target="https://www.worldometers.info/gdp/poland-gdp/" TargetMode="External"/><Relationship Id="rId119" Type="http://schemas.openxmlformats.org/officeDocument/2006/relationships/hyperlink" Target="https://www.worldometers.info/gdp/gabon-gdp/" TargetMode="External"/><Relationship Id="rId44" Type="http://schemas.openxmlformats.org/officeDocument/2006/relationships/hyperlink" Target="https://www.worldometers.info/gdp/egypt-gdp/" TargetMode="External"/><Relationship Id="rId65" Type="http://schemas.openxmlformats.org/officeDocument/2006/relationships/hyperlink" Target="https://www.worldometers.info/gdp/sri-lanka-gdp/" TargetMode="External"/><Relationship Id="rId86" Type="http://schemas.openxmlformats.org/officeDocument/2006/relationships/hyperlink" Target="https://www.worldometers.info/gdp/serbia-gdp/" TargetMode="External"/><Relationship Id="rId130" Type="http://schemas.openxmlformats.org/officeDocument/2006/relationships/hyperlink" Target="https://www.worldometers.info/gdp/bahamas-gdp/" TargetMode="External"/><Relationship Id="rId151" Type="http://schemas.openxmlformats.org/officeDocument/2006/relationships/hyperlink" Target="https://www.worldometers.info/gdp/montenegro-gdp/" TargetMode="External"/><Relationship Id="rId172" Type="http://schemas.openxmlformats.org/officeDocument/2006/relationships/hyperlink" Target="https://www.worldometers.info/gdp/seychelles-gdp/" TargetMode="External"/><Relationship Id="rId13" Type="http://schemas.openxmlformats.org/officeDocument/2006/relationships/hyperlink" Target="https://www.worldometers.info/gdp/australia-gdp/" TargetMode="External"/><Relationship Id="rId18" Type="http://schemas.openxmlformats.org/officeDocument/2006/relationships/hyperlink" Target="https://www.worldometers.info/gdp/netherlands-gdp/" TargetMode="External"/><Relationship Id="rId39" Type="http://schemas.openxmlformats.org/officeDocument/2006/relationships/hyperlink" Target="https://www.worldometers.info/gdp/philippines-gdp/" TargetMode="External"/><Relationship Id="rId109" Type="http://schemas.openxmlformats.org/officeDocument/2006/relationships/hyperlink" Target="https://www.worldometers.info/gdp/cyprus-gdp/" TargetMode="External"/><Relationship Id="rId34" Type="http://schemas.openxmlformats.org/officeDocument/2006/relationships/hyperlink" Target="https://www.worldometers.info/gdp/ireland-gdp/" TargetMode="External"/><Relationship Id="rId50" Type="http://schemas.openxmlformats.org/officeDocument/2006/relationships/hyperlink" Target="https://www.worldometers.info/gdp/new-zealand-gdp/" TargetMode="External"/><Relationship Id="rId55" Type="http://schemas.openxmlformats.org/officeDocument/2006/relationships/hyperlink" Target="https://www.worldometers.info/gdp/kazakhstan-gdp/" TargetMode="External"/><Relationship Id="rId76" Type="http://schemas.openxmlformats.org/officeDocument/2006/relationships/hyperlink" Target="https://www.worldometers.info/gdp/costa-rica-gdp/" TargetMode="External"/><Relationship Id="rId97" Type="http://schemas.openxmlformats.org/officeDocument/2006/relationships/hyperlink" Target="https://www.worldometers.info/gdp/cameroon-gdp/" TargetMode="External"/><Relationship Id="rId104" Type="http://schemas.openxmlformats.org/officeDocument/2006/relationships/hyperlink" Target="https://www.worldometers.info/gdp/el-salvador-gdp/" TargetMode="External"/><Relationship Id="rId120" Type="http://schemas.openxmlformats.org/officeDocument/2006/relationships/hyperlink" Target="https://www.worldometers.info/gdp/jamaica-gdp/" TargetMode="External"/><Relationship Id="rId125" Type="http://schemas.openxmlformats.org/officeDocument/2006/relationships/hyperlink" Target="https://www.worldometers.info/gdp/albania-gdp/" TargetMode="External"/><Relationship Id="rId141" Type="http://schemas.openxmlformats.org/officeDocument/2006/relationships/hyperlink" Target="https://www.worldometers.info/gdp/haiti-gdp/" TargetMode="External"/><Relationship Id="rId146" Type="http://schemas.openxmlformats.org/officeDocument/2006/relationships/hyperlink" Target="https://www.worldometers.info/gdp/malawi-gdp/" TargetMode="External"/><Relationship Id="rId167" Type="http://schemas.openxmlformats.org/officeDocument/2006/relationships/hyperlink" Target="https://www.worldometers.info/gdp/cabo-verde-gdp/" TargetMode="External"/><Relationship Id="rId188" Type="http://schemas.openxmlformats.org/officeDocument/2006/relationships/hyperlink" Target="https://www.worldometers.info/gdp/kiribati-gdp/" TargetMode="External"/><Relationship Id="rId7" Type="http://schemas.openxmlformats.org/officeDocument/2006/relationships/hyperlink" Target="https://www.worldometers.info/gdp/france-gdp/" TargetMode="External"/><Relationship Id="rId71" Type="http://schemas.openxmlformats.org/officeDocument/2006/relationships/hyperlink" Target="https://www.worldometers.info/gdp/myanmar-gdp/" TargetMode="External"/><Relationship Id="rId92" Type="http://schemas.openxmlformats.org/officeDocument/2006/relationships/hyperlink" Target="https://www.worldometers.info/gdp/turkmenistan-gdp/" TargetMode="External"/><Relationship Id="rId162" Type="http://schemas.openxmlformats.org/officeDocument/2006/relationships/hyperlink" Target="https://www.worldometers.info/gdp/aruba-gdp/" TargetMode="External"/><Relationship Id="rId183" Type="http://schemas.openxmlformats.org/officeDocument/2006/relationships/hyperlink" Target="https://www.worldometers.info/gdp/dominica-gdp/" TargetMode="External"/><Relationship Id="rId2" Type="http://schemas.openxmlformats.org/officeDocument/2006/relationships/hyperlink" Target="https://www.worldometers.info/gdp/china-gdp/" TargetMode="External"/><Relationship Id="rId29" Type="http://schemas.openxmlformats.org/officeDocument/2006/relationships/hyperlink" Target="https://www.worldometers.info/gdp/united-arab-emirates-gdp/" TargetMode="External"/><Relationship Id="rId24" Type="http://schemas.openxmlformats.org/officeDocument/2006/relationships/hyperlink" Target="https://www.worldometers.info/gdp/belgium-gdp/" TargetMode="External"/><Relationship Id="rId40" Type="http://schemas.openxmlformats.org/officeDocument/2006/relationships/hyperlink" Target="https://www.worldometers.info/gdp/pakistan-gdp/" TargetMode="External"/><Relationship Id="rId45" Type="http://schemas.openxmlformats.org/officeDocument/2006/relationships/hyperlink" Target="https://www.worldometers.info/gdp/vietnam-gdp/" TargetMode="External"/><Relationship Id="rId66" Type="http://schemas.openxmlformats.org/officeDocument/2006/relationships/hyperlink" Target="https://www.worldometers.info/gdp/ethiopia-gdp/" TargetMode="External"/><Relationship Id="rId87" Type="http://schemas.openxmlformats.org/officeDocument/2006/relationships/hyperlink" Target="https://www.worldometers.info/gdp/azerbaijan-gdp/" TargetMode="External"/><Relationship Id="rId110" Type="http://schemas.openxmlformats.org/officeDocument/2006/relationships/hyperlink" Target="https://www.worldometers.info/gdp/zimbabwe-gdp/" TargetMode="External"/><Relationship Id="rId115" Type="http://schemas.openxmlformats.org/officeDocument/2006/relationships/hyperlink" Target="https://www.worldometers.info/gdp/botswana-gdp/" TargetMode="External"/><Relationship Id="rId131" Type="http://schemas.openxmlformats.org/officeDocument/2006/relationships/hyperlink" Target="https://www.worldometers.info/gdp/brunei-darussalam-gdp/" TargetMode="External"/><Relationship Id="rId136" Type="http://schemas.openxmlformats.org/officeDocument/2006/relationships/hyperlink" Target="https://www.worldometers.info/gdp/guinea-gdp/" TargetMode="External"/><Relationship Id="rId157" Type="http://schemas.openxmlformats.org/officeDocument/2006/relationships/hyperlink" Target="https://www.worldometers.info/gdp/liberia-gdp/" TargetMode="External"/><Relationship Id="rId178" Type="http://schemas.openxmlformats.org/officeDocument/2006/relationships/hyperlink" Target="https://www.worldometers.info/gdp/saint-kitts-and-nevis-gdp/" TargetMode="External"/><Relationship Id="rId61" Type="http://schemas.openxmlformats.org/officeDocument/2006/relationships/hyperlink" Target="https://www.worldometers.info/gdp/morocco-gdp/" TargetMode="External"/><Relationship Id="rId82" Type="http://schemas.openxmlformats.org/officeDocument/2006/relationships/hyperlink" Target="https://www.worldometers.info/gdp/china-macao-sar-gdp/" TargetMode="External"/><Relationship Id="rId152" Type="http://schemas.openxmlformats.org/officeDocument/2006/relationships/hyperlink" Target="https://www.worldometers.info/gdp/togo-gdp/" TargetMode="External"/><Relationship Id="rId173" Type="http://schemas.openxmlformats.org/officeDocument/2006/relationships/hyperlink" Target="https://www.worldometers.info/gdp/gambia-gdp/" TargetMode="External"/><Relationship Id="rId19" Type="http://schemas.openxmlformats.org/officeDocument/2006/relationships/hyperlink" Target="https://www.worldometers.info/gdp/saudi-arabia-gdp/" TargetMode="External"/><Relationship Id="rId14" Type="http://schemas.openxmlformats.org/officeDocument/2006/relationships/hyperlink" Target="https://www.worldometers.info/gdp/spain-gdp/" TargetMode="External"/><Relationship Id="rId30" Type="http://schemas.openxmlformats.org/officeDocument/2006/relationships/hyperlink" Target="https://www.worldometers.info/gdp/nigeria-gdp/" TargetMode="External"/><Relationship Id="rId35" Type="http://schemas.openxmlformats.org/officeDocument/2006/relationships/hyperlink" Target="https://www.worldometers.info/gdp/denmark-gdp/" TargetMode="External"/><Relationship Id="rId56" Type="http://schemas.openxmlformats.org/officeDocument/2006/relationships/hyperlink" Target="https://www.worldometers.info/gdp/hungary-gdp/" TargetMode="External"/><Relationship Id="rId77" Type="http://schemas.openxmlformats.org/officeDocument/2006/relationships/hyperlink" Target="https://www.worldometers.info/gdp/uruguay-gdp/" TargetMode="External"/><Relationship Id="rId100" Type="http://schemas.openxmlformats.org/officeDocument/2006/relationships/hyperlink" Target="https://www.worldometers.info/gdp/estonia-gdp/" TargetMode="External"/><Relationship Id="rId105" Type="http://schemas.openxmlformats.org/officeDocument/2006/relationships/hyperlink" Target="https://www.worldometers.info/gdp/iceland-gdp/" TargetMode="External"/><Relationship Id="rId126" Type="http://schemas.openxmlformats.org/officeDocument/2006/relationships/hyperlink" Target="https://www.worldometers.info/gdp/mozambique-gdp/" TargetMode="External"/><Relationship Id="rId147" Type="http://schemas.openxmlformats.org/officeDocument/2006/relationships/hyperlink" Target="https://www.worldometers.info/gdp/guam-gdp/" TargetMode="External"/><Relationship Id="rId168" Type="http://schemas.openxmlformats.org/officeDocument/2006/relationships/hyperlink" Target="https://www.worldometers.info/gdp/saint-lucia-gdp/" TargetMode="External"/><Relationship Id="rId8" Type="http://schemas.openxmlformats.org/officeDocument/2006/relationships/hyperlink" Target="https://www.worldometers.info/gdp/brazil-gdp/" TargetMode="External"/><Relationship Id="rId51" Type="http://schemas.openxmlformats.org/officeDocument/2006/relationships/hyperlink" Target="https://www.worldometers.info/gdp/greece-gdp/" TargetMode="External"/><Relationship Id="rId72" Type="http://schemas.openxmlformats.org/officeDocument/2006/relationships/hyperlink" Target="https://www.worldometers.info/gdp/luxembourg-gdp/" TargetMode="External"/><Relationship Id="rId93" Type="http://schemas.openxmlformats.org/officeDocument/2006/relationships/hyperlink" Target="https://www.worldometers.info/gdp/democratic-republic-of-the-congo-gdp/" TargetMode="External"/><Relationship Id="rId98" Type="http://schemas.openxmlformats.org/officeDocument/2006/relationships/hyperlink" Target="https://www.worldometers.info/gdp/yemen-gdp/" TargetMode="External"/><Relationship Id="rId121" Type="http://schemas.openxmlformats.org/officeDocument/2006/relationships/hyperlink" Target="https://www.worldometers.info/gdp/state-of-palestine-gdp/" TargetMode="External"/><Relationship Id="rId142" Type="http://schemas.openxmlformats.org/officeDocument/2006/relationships/hyperlink" Target="https://www.worldometers.info/gdp/moldova-gdp/" TargetMode="External"/><Relationship Id="rId163" Type="http://schemas.openxmlformats.org/officeDocument/2006/relationships/hyperlink" Target="https://www.worldometers.info/gdp/lesotho-gdp/" TargetMode="External"/><Relationship Id="rId184" Type="http://schemas.openxmlformats.org/officeDocument/2006/relationships/hyperlink" Target="https://www.worldometers.info/gdp/tonga-gdp/" TargetMode="External"/><Relationship Id="rId189" Type="http://schemas.openxmlformats.org/officeDocument/2006/relationships/hyperlink" Target="https://www.worldometers.info/gdp/tuvalu-gdp/" TargetMode="External"/><Relationship Id="rId3" Type="http://schemas.openxmlformats.org/officeDocument/2006/relationships/hyperlink" Target="https://www.worldometers.info/gdp/japan-gdp/" TargetMode="External"/><Relationship Id="rId25" Type="http://schemas.openxmlformats.org/officeDocument/2006/relationships/hyperlink" Target="https://www.worldometers.info/gdp/thailand-gdp/" TargetMode="External"/><Relationship Id="rId46" Type="http://schemas.openxmlformats.org/officeDocument/2006/relationships/hyperlink" Target="https://www.worldometers.info/gdp/portugal-gdp/" TargetMode="External"/><Relationship Id="rId67" Type="http://schemas.openxmlformats.org/officeDocument/2006/relationships/hyperlink" Target="https://www.worldometers.info/gdp/kenya-gdp/" TargetMode="External"/><Relationship Id="rId116" Type="http://schemas.openxmlformats.org/officeDocument/2006/relationships/hyperlink" Target="https://www.worldometers.info/gdp/laos-gdp/" TargetMode="External"/><Relationship Id="rId137" Type="http://schemas.openxmlformats.org/officeDocument/2006/relationships/hyperlink" Target="https://www.worldometers.info/gdp/chad-gdp/" TargetMode="External"/><Relationship Id="rId158" Type="http://schemas.openxmlformats.org/officeDocument/2006/relationships/hyperlink" Target="https://www.worldometers.info/gdp/burundi-gdp/" TargetMode="External"/><Relationship Id="rId20" Type="http://schemas.openxmlformats.org/officeDocument/2006/relationships/hyperlink" Target="https://www.worldometers.info/gdp/switzerland-gdp/" TargetMode="External"/><Relationship Id="rId41" Type="http://schemas.openxmlformats.org/officeDocument/2006/relationships/hyperlink" Target="https://www.worldometers.info/gdp/chile-gdp/" TargetMode="External"/><Relationship Id="rId62" Type="http://schemas.openxmlformats.org/officeDocument/2006/relationships/hyperlink" Target="https://www.worldometers.info/gdp/ecuador-gdp/" TargetMode="External"/><Relationship Id="rId83" Type="http://schemas.openxmlformats.org/officeDocument/2006/relationships/hyperlink" Target="https://www.worldometers.info/gdp/uzbekistan-gdp/" TargetMode="External"/><Relationship Id="rId88" Type="http://schemas.openxmlformats.org/officeDocument/2006/relationships/hyperlink" Target="https://www.worldometers.info/gdp/jordan-gdp/" TargetMode="External"/><Relationship Id="rId111" Type="http://schemas.openxmlformats.org/officeDocument/2006/relationships/hyperlink" Target="https://www.worldometers.info/gdp/senegal-gdp/" TargetMode="External"/><Relationship Id="rId132" Type="http://schemas.openxmlformats.org/officeDocument/2006/relationships/hyperlink" Target="https://www.worldometers.info/gdp/armenia-gdp/" TargetMode="External"/><Relationship Id="rId153" Type="http://schemas.openxmlformats.org/officeDocument/2006/relationships/hyperlink" Target="https://www.worldometers.info/gdp/barbados-gdp/" TargetMode="External"/><Relationship Id="rId174" Type="http://schemas.openxmlformats.org/officeDocument/2006/relationships/hyperlink" Target="https://www.worldometers.info/gdp/guinea-bissau-gdp/" TargetMode="External"/><Relationship Id="rId179" Type="http://schemas.openxmlformats.org/officeDocument/2006/relationships/hyperlink" Target="https://www.worldometers.info/gdp/vanuatu-gdp/" TargetMode="External"/><Relationship Id="rId190" Type="http://schemas.openxmlformats.org/officeDocument/2006/relationships/hyperlink" Target="https://www.worldometers.info/gdp/gdp-by-country/" TargetMode="External"/><Relationship Id="rId15" Type="http://schemas.openxmlformats.org/officeDocument/2006/relationships/hyperlink" Target="https://www.worldometers.info/gdp/mexico-gdp/" TargetMode="External"/><Relationship Id="rId36" Type="http://schemas.openxmlformats.org/officeDocument/2006/relationships/hyperlink" Target="https://www.worldometers.info/gdp/singapore-gdp/" TargetMode="External"/><Relationship Id="rId57" Type="http://schemas.openxmlformats.org/officeDocument/2006/relationships/hyperlink" Target="https://www.worldometers.info/gdp/angola-gdp/" TargetMode="External"/><Relationship Id="rId106" Type="http://schemas.openxmlformats.org/officeDocument/2006/relationships/hyperlink" Target="https://www.worldometers.info/gdp/honduras-gdp/" TargetMode="External"/><Relationship Id="rId127" Type="http://schemas.openxmlformats.org/officeDocument/2006/relationships/hyperlink" Target="https://www.worldometers.info/gdp/malta-gdp/" TargetMode="External"/><Relationship Id="rId10" Type="http://schemas.openxmlformats.org/officeDocument/2006/relationships/hyperlink" Target="https://www.worldometers.info/gdp/canada-gdp/" TargetMode="External"/><Relationship Id="rId31" Type="http://schemas.openxmlformats.org/officeDocument/2006/relationships/hyperlink" Target="https://www.worldometers.info/gdp/israel-gdp/" TargetMode="External"/><Relationship Id="rId52" Type="http://schemas.openxmlformats.org/officeDocument/2006/relationships/hyperlink" Target="https://www.worldometers.info/gdp/iraq-gdp/" TargetMode="External"/><Relationship Id="rId73" Type="http://schemas.openxmlformats.org/officeDocument/2006/relationships/hyperlink" Target="https://www.worldometers.info/gdp/panama-gdp/" TargetMode="External"/><Relationship Id="rId78" Type="http://schemas.openxmlformats.org/officeDocument/2006/relationships/hyperlink" Target="https://www.worldometers.info/gdp/croatia-gdp/" TargetMode="External"/><Relationship Id="rId94" Type="http://schemas.openxmlformats.org/officeDocument/2006/relationships/hyperlink" Target="https://www.worldometers.info/gdp/bolivia-gdp/" TargetMode="External"/><Relationship Id="rId99" Type="http://schemas.openxmlformats.org/officeDocument/2006/relationships/hyperlink" Target="https://www.worldometers.info/gdp/latvia-gdp/" TargetMode="External"/><Relationship Id="rId101" Type="http://schemas.openxmlformats.org/officeDocument/2006/relationships/hyperlink" Target="https://www.worldometers.info/gdp/uganda-gdp/" TargetMode="External"/><Relationship Id="rId122" Type="http://schemas.openxmlformats.org/officeDocument/2006/relationships/hyperlink" Target="https://www.worldometers.info/gdp/nicaragua-gdp/" TargetMode="External"/><Relationship Id="rId143" Type="http://schemas.openxmlformats.org/officeDocument/2006/relationships/hyperlink" Target="https://www.worldometers.info/gdp/niger-gdp/" TargetMode="External"/><Relationship Id="rId148" Type="http://schemas.openxmlformats.org/officeDocument/2006/relationships/hyperlink" Target="https://www.worldometers.info/gdp/fiji-gdp/" TargetMode="External"/><Relationship Id="rId164" Type="http://schemas.openxmlformats.org/officeDocument/2006/relationships/hyperlink" Target="https://www.worldometers.info/gdp/bhutan-gdp/" TargetMode="External"/><Relationship Id="rId169" Type="http://schemas.openxmlformats.org/officeDocument/2006/relationships/hyperlink" Target="https://www.worldometers.info/gdp/san-marino-gdp/" TargetMode="External"/><Relationship Id="rId185" Type="http://schemas.openxmlformats.org/officeDocument/2006/relationships/hyperlink" Target="https://www.worldometers.info/gdp/sao-tome-and-principe-gdp/" TargetMode="External"/><Relationship Id="rId4" Type="http://schemas.openxmlformats.org/officeDocument/2006/relationships/hyperlink" Target="https://www.worldometers.info/gdp/germany-gdp/" TargetMode="External"/><Relationship Id="rId9" Type="http://schemas.openxmlformats.org/officeDocument/2006/relationships/hyperlink" Target="https://www.worldometers.info/gdp/italy-gdp/" TargetMode="External"/><Relationship Id="rId180" Type="http://schemas.openxmlformats.org/officeDocument/2006/relationships/hyperlink" Target="https://www.worldometers.info/gdp/samoa-gdp/" TargetMode="External"/><Relationship Id="rId26" Type="http://schemas.openxmlformats.org/officeDocument/2006/relationships/hyperlink" Target="https://www.worldometers.info/gdp/iran-gdp/" TargetMode="External"/><Relationship Id="rId47" Type="http://schemas.openxmlformats.org/officeDocument/2006/relationships/hyperlink" Target="https://www.worldometers.info/gdp/czechia-gdp/" TargetMode="External"/><Relationship Id="rId68" Type="http://schemas.openxmlformats.org/officeDocument/2006/relationships/hyperlink" Target="https://www.worldometers.info/gdp/dominican-republic-gdp/" TargetMode="External"/><Relationship Id="rId89" Type="http://schemas.openxmlformats.org/officeDocument/2006/relationships/hyperlink" Target="https://www.worldometers.info/gdp/tunisia-gdp/" TargetMode="External"/><Relationship Id="rId112" Type="http://schemas.openxmlformats.org/officeDocument/2006/relationships/hyperlink" Target="https://www.worldometers.info/gdp/papua-new-guinea-gdp/" TargetMode="External"/><Relationship Id="rId133" Type="http://schemas.openxmlformats.org/officeDocument/2006/relationships/hyperlink" Target="https://www.worldometers.info/gdp/madagascar-gdp/" TargetMode="External"/><Relationship Id="rId154" Type="http://schemas.openxmlformats.org/officeDocument/2006/relationships/hyperlink" Target="https://www.worldometers.info/gdp/swaziland-gdp/" TargetMode="External"/><Relationship Id="rId175" Type="http://schemas.openxmlformats.org/officeDocument/2006/relationships/hyperlink" Target="https://www.worldometers.info/gdp/solomon-islands-gdp/" TargetMode="External"/><Relationship Id="rId16" Type="http://schemas.openxmlformats.org/officeDocument/2006/relationships/hyperlink" Target="https://www.worldometers.info/gdp/indonesia-gdp/" TargetMode="External"/><Relationship Id="rId37" Type="http://schemas.openxmlformats.org/officeDocument/2006/relationships/hyperlink" Target="https://www.worldometers.info/gdp/malaysia-gdp/" TargetMode="External"/><Relationship Id="rId58" Type="http://schemas.openxmlformats.org/officeDocument/2006/relationships/hyperlink" Target="https://www.worldometers.info/gdp/kuwait-gdp/" TargetMode="External"/><Relationship Id="rId79" Type="http://schemas.openxmlformats.org/officeDocument/2006/relationships/hyperlink" Target="https://www.worldometers.info/gdp/belarus-gdp/" TargetMode="External"/><Relationship Id="rId102" Type="http://schemas.openxmlformats.org/officeDocument/2006/relationships/hyperlink" Target="https://www.worldometers.info/gdp/zambia-gdp/" TargetMode="External"/><Relationship Id="rId123" Type="http://schemas.openxmlformats.org/officeDocument/2006/relationships/hyperlink" Target="https://www.worldometers.info/gdp/mauritius-gdp/" TargetMode="External"/><Relationship Id="rId144" Type="http://schemas.openxmlformats.org/officeDocument/2006/relationships/hyperlink" Target="https://www.worldometers.info/gdp/kyrgyzstan-gdp/" TargetMode="External"/><Relationship Id="rId90" Type="http://schemas.openxmlformats.org/officeDocument/2006/relationships/hyperlink" Target="https://www.worldometers.info/gdp/paraguay-gdp/" TargetMode="External"/><Relationship Id="rId165" Type="http://schemas.openxmlformats.org/officeDocument/2006/relationships/hyperlink" Target="https://www.worldometers.info/gdp/central-african-republic-gdp/" TargetMode="External"/><Relationship Id="rId186" Type="http://schemas.openxmlformats.org/officeDocument/2006/relationships/hyperlink" Target="https://www.worldometers.info/gdp/palau-gdp/" TargetMode="External"/><Relationship Id="rId27" Type="http://schemas.openxmlformats.org/officeDocument/2006/relationships/hyperlink" Target="https://www.worldometers.info/gdp/austria-gdp/" TargetMode="External"/><Relationship Id="rId48" Type="http://schemas.openxmlformats.org/officeDocument/2006/relationships/hyperlink" Target="https://www.worldometers.info/gdp/romania-gdp/" TargetMode="External"/><Relationship Id="rId69" Type="http://schemas.openxmlformats.org/officeDocument/2006/relationships/hyperlink" Target="https://www.worldometers.info/gdp/guatemala-gdp/" TargetMode="External"/><Relationship Id="rId113" Type="http://schemas.openxmlformats.org/officeDocument/2006/relationships/hyperlink" Target="https://www.worldometers.info/gdp/afghanistan-gdp/" TargetMode="External"/><Relationship Id="rId134" Type="http://schemas.openxmlformats.org/officeDocument/2006/relationships/hyperlink" Target="https://www.worldometers.info/gdp/mongolia-gdp/" TargetMode="External"/><Relationship Id="rId80" Type="http://schemas.openxmlformats.org/officeDocument/2006/relationships/hyperlink" Target="https://www.worldometers.info/gdp/lebanon-gdp/" TargetMode="External"/><Relationship Id="rId155" Type="http://schemas.openxmlformats.org/officeDocument/2006/relationships/hyperlink" Target="https://www.worldometers.info/gdp/sierra-leone-gdp/" TargetMode="External"/><Relationship Id="rId176" Type="http://schemas.openxmlformats.org/officeDocument/2006/relationships/hyperlink" Target="https://www.worldometers.info/gdp/grenada-gdp/" TargetMode="External"/><Relationship Id="rId17" Type="http://schemas.openxmlformats.org/officeDocument/2006/relationships/hyperlink" Target="https://www.worldometers.info/gdp/turkey-gdp/" TargetMode="External"/><Relationship Id="rId38" Type="http://schemas.openxmlformats.org/officeDocument/2006/relationships/hyperlink" Target="https://www.worldometers.info/gdp/colombia-gdp/" TargetMode="External"/><Relationship Id="rId59" Type="http://schemas.openxmlformats.org/officeDocument/2006/relationships/hyperlink" Target="https://www.worldometers.info/gdp/sudan-gdp/" TargetMode="External"/><Relationship Id="rId103" Type="http://schemas.openxmlformats.org/officeDocument/2006/relationships/hyperlink" Target="https://www.worldometers.info/gdp/nepal-gdp/" TargetMode="External"/><Relationship Id="rId124" Type="http://schemas.openxmlformats.org/officeDocument/2006/relationships/hyperlink" Target="https://www.worldometers.info/gdp/namibia-gdp/" TargetMode="External"/><Relationship Id="rId70" Type="http://schemas.openxmlformats.org/officeDocument/2006/relationships/hyperlink" Target="https://www.worldometers.info/gdp/oman-gdp/" TargetMode="External"/><Relationship Id="rId91" Type="http://schemas.openxmlformats.org/officeDocument/2006/relationships/hyperlink" Target="https://www.worldometers.info/gdp/libya-gdp/" TargetMode="External"/><Relationship Id="rId145" Type="http://schemas.openxmlformats.org/officeDocument/2006/relationships/hyperlink" Target="https://www.worldometers.info/gdp/tajikistan-gdp/" TargetMode="External"/><Relationship Id="rId166" Type="http://schemas.openxmlformats.org/officeDocument/2006/relationships/hyperlink" Target="https://www.worldometers.info/gdp/belize-gdp/" TargetMode="External"/><Relationship Id="rId187" Type="http://schemas.openxmlformats.org/officeDocument/2006/relationships/hyperlink" Target="https://www.worldometers.info/gdp/marshall-islands-gdp/" TargetMode="External"/><Relationship Id="rId1" Type="http://schemas.openxmlformats.org/officeDocument/2006/relationships/hyperlink" Target="https://www.worldometers.info/gdp/us-gdp/" TargetMode="External"/><Relationship Id="rId28" Type="http://schemas.openxmlformats.org/officeDocument/2006/relationships/hyperlink" Target="https://www.worldometers.info/gdp/norway-gdp/" TargetMode="External"/><Relationship Id="rId49" Type="http://schemas.openxmlformats.org/officeDocument/2006/relationships/hyperlink" Target="https://www.worldometers.info/gdp/peru-gdp/" TargetMode="External"/><Relationship Id="rId114" Type="http://schemas.openxmlformats.org/officeDocument/2006/relationships/hyperlink" Target="https://www.worldometers.info/gdp/bosnia-and-herzegovina-gdp/" TargetMode="External"/><Relationship Id="rId60" Type="http://schemas.openxmlformats.org/officeDocument/2006/relationships/hyperlink" Target="https://www.worldometers.info/gdp/ukraine-gdp/" TargetMode="External"/><Relationship Id="rId81" Type="http://schemas.openxmlformats.org/officeDocument/2006/relationships/hyperlink" Target="https://www.worldometers.info/gdp/tanzania-gdp/" TargetMode="External"/><Relationship Id="rId135" Type="http://schemas.openxmlformats.org/officeDocument/2006/relationships/hyperlink" Target="https://www.worldometers.info/gdp/north-macedonia-gdp/" TargetMode="External"/><Relationship Id="rId156" Type="http://schemas.openxmlformats.org/officeDocument/2006/relationships/hyperlink" Target="https://www.worldometers.info/gdp/guyana-gdp/" TargetMode="External"/><Relationship Id="rId177" Type="http://schemas.openxmlformats.org/officeDocument/2006/relationships/hyperlink" Target="https://www.worldometers.info/gdp/comoros-gdp/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hyperlink" Target="https://data.worldbank.org/indicator/NY.GDP.MKTP.CD?locations=EU" TargetMode="External"/><Relationship Id="rId7" Type="http://schemas.openxmlformats.org/officeDocument/2006/relationships/hyperlink" Target="https://www.researchgate.net/publication/46497399_Did_Japan's_Shopping_Coupon_Program_Increase_Spending" TargetMode="External"/><Relationship Id="rId2" Type="http://schemas.openxmlformats.org/officeDocument/2006/relationships/hyperlink" Target="https://www.thestreet.com/investing/european-central-bank-in-820-billion-pandemic-qe-program" TargetMode="External"/><Relationship Id="rId1" Type="http://schemas.openxmlformats.org/officeDocument/2006/relationships/hyperlink" Target="https://www.statista.com/statistics/253408/age-distribution-in-the-european-union-eu/" TargetMode="External"/><Relationship Id="rId6" Type="http://schemas.openxmlformats.org/officeDocument/2006/relationships/hyperlink" Target="https://www.tandfonline.com/doi/full/10.1080/00036846.2019.1613504" TargetMode="External"/><Relationship Id="rId5" Type="http://schemas.openxmlformats.org/officeDocument/2006/relationships/hyperlink" Target="https://voxeu.org/article/helicopter-money-loved-not-spent" TargetMode="External"/><Relationship Id="rId4" Type="http://schemas.openxmlformats.org/officeDocument/2006/relationships/hyperlink" Target="https://www.euractiv.com/section/economy-jobs/opinion/why-the-ecb-needs-to-look-at-helicopter-money-now/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.xml"/><Relationship Id="rId3" Type="http://schemas.openxmlformats.org/officeDocument/2006/relationships/hyperlink" Target="https://data.worldbank.org/indicator/NY.GDP.MKTP.CD?locations=EU" TargetMode="External"/><Relationship Id="rId7" Type="http://schemas.openxmlformats.org/officeDocument/2006/relationships/hyperlink" Target="https://www.researchgate.net/publication/46497399_Did_Japan's_Shopping_Coupon_Program_Increase_Spending" TargetMode="External"/><Relationship Id="rId2" Type="http://schemas.openxmlformats.org/officeDocument/2006/relationships/hyperlink" Target="https://www.thestreet.com/investing/european-central-bank-in-820-billion-pandemic-qe-program" TargetMode="External"/><Relationship Id="rId1" Type="http://schemas.openxmlformats.org/officeDocument/2006/relationships/hyperlink" Target="https://www.statista.com/statistics/253408/age-distribution-in-the-european-union-eu/" TargetMode="External"/><Relationship Id="rId6" Type="http://schemas.openxmlformats.org/officeDocument/2006/relationships/hyperlink" Target="https://www.tandfonline.com/doi/full/10.1080/00036846.2019.1613504" TargetMode="External"/><Relationship Id="rId5" Type="http://schemas.openxmlformats.org/officeDocument/2006/relationships/hyperlink" Target="https://voxeu.org/article/helicopter-money-loved-not-spent" TargetMode="External"/><Relationship Id="rId4" Type="http://schemas.openxmlformats.org/officeDocument/2006/relationships/hyperlink" Target="https://www.euractiv.com/section/economy-jobs/opinion/why-the-ecb-needs-to-look-at-helicopter-money-now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F28CDA-4E06-2A4F-B3D2-D2D7DABB0FEB}">
  <dimension ref="A1:X196"/>
  <sheetViews>
    <sheetView zoomScale="85" workbookViewId="0">
      <pane xSplit="2" ySplit="2" topLeftCell="I191" activePane="bottomRight" state="frozen"/>
      <selection pane="topRight" activeCell="C1" sqref="C1"/>
      <selection pane="bottomLeft" activeCell="A3" sqref="A3"/>
      <selection pane="bottomRight" activeCell="T198" sqref="T198:W221"/>
    </sheetView>
  </sheetViews>
  <sheetFormatPr baseColWidth="10" defaultRowHeight="16"/>
  <cols>
    <col min="1" max="1" width="5.1640625" customWidth="1"/>
    <col min="3" max="4" width="18.5" customWidth="1"/>
    <col min="7" max="7" width="19.6640625" customWidth="1"/>
    <col min="8" max="8" width="11.5" bestFit="1" customWidth="1"/>
    <col min="9" max="9" width="11.5" customWidth="1"/>
    <col min="12" max="18" width="10.83203125" customWidth="1"/>
    <col min="20" max="20" width="19.6640625" customWidth="1"/>
    <col min="21" max="21" width="21.1640625" customWidth="1"/>
  </cols>
  <sheetData>
    <row r="1" spans="1:22">
      <c r="B1" s="9" t="s">
        <v>764</v>
      </c>
      <c r="C1" s="9"/>
      <c r="D1" s="9"/>
      <c r="E1" s="9"/>
      <c r="F1" s="9"/>
      <c r="G1" s="9"/>
      <c r="H1" s="9"/>
      <c r="I1" s="9"/>
      <c r="J1" s="9"/>
      <c r="K1" s="9"/>
      <c r="L1" s="9" t="s">
        <v>765</v>
      </c>
      <c r="M1" s="9"/>
      <c r="N1" s="9"/>
      <c r="O1" s="9"/>
      <c r="P1" s="9"/>
      <c r="Q1" s="9"/>
      <c r="R1" s="9"/>
      <c r="S1" s="9"/>
      <c r="T1" s="9"/>
      <c r="U1" s="8"/>
    </row>
    <row r="2" spans="1:22">
      <c r="A2" t="s">
        <v>9</v>
      </c>
      <c r="B2" t="s">
        <v>0</v>
      </c>
      <c r="C2" t="s">
        <v>759</v>
      </c>
      <c r="D2" s="4" t="s">
        <v>776</v>
      </c>
      <c r="E2" t="s">
        <v>760</v>
      </c>
      <c r="F2" t="s">
        <v>761</v>
      </c>
      <c r="G2" t="s">
        <v>762</v>
      </c>
      <c r="H2" s="7" t="s">
        <v>6</v>
      </c>
      <c r="I2" s="4" t="s">
        <v>776</v>
      </c>
      <c r="J2" t="s">
        <v>763</v>
      </c>
      <c r="L2" t="s">
        <v>766</v>
      </c>
      <c r="M2" t="s">
        <v>2</v>
      </c>
      <c r="N2" s="4" t="s">
        <v>770</v>
      </c>
      <c r="O2" t="s">
        <v>771</v>
      </c>
      <c r="P2" t="s">
        <v>2</v>
      </c>
      <c r="Q2" s="4" t="s">
        <v>772</v>
      </c>
      <c r="R2" s="4" t="s">
        <v>769</v>
      </c>
      <c r="S2" s="7" t="s">
        <v>775</v>
      </c>
      <c r="T2" s="7" t="s">
        <v>777</v>
      </c>
      <c r="U2" s="7" t="s">
        <v>771</v>
      </c>
      <c r="V2" s="7" t="s">
        <v>779</v>
      </c>
    </row>
    <row r="3" spans="1:22">
      <c r="A3">
        <v>27</v>
      </c>
      <c r="B3" s="1" t="s">
        <v>113</v>
      </c>
      <c r="C3" t="s">
        <v>114</v>
      </c>
      <c r="D3" s="2" t="str">
        <f t="shared" ref="D3:D34" si="0">RIGHT(C3, LEN(C3)-1)</f>
        <v>416,835,975,862</v>
      </c>
      <c r="E3" t="s">
        <v>115</v>
      </c>
      <c r="F3">
        <v>3.04E-2</v>
      </c>
      <c r="G3">
        <v>8819901</v>
      </c>
      <c r="H3" s="2" t="s">
        <v>116</v>
      </c>
      <c r="I3" s="2" t="str">
        <f t="shared" ref="I3:I66" si="1">RIGHT(H3, LEN(H3)-1)</f>
        <v>47,261</v>
      </c>
      <c r="J3">
        <v>5.1999999999999998E-3</v>
      </c>
      <c r="K3" t="b">
        <v>0</v>
      </c>
      <c r="S3" s="6">
        <f t="shared" ref="S3:S34" si="2">$R$195</f>
        <v>1.25203145175432E-2</v>
      </c>
      <c r="T3" s="3">
        <f>D3*S3</f>
        <v>5218917520.0192852</v>
      </c>
      <c r="U3" s="3">
        <f>I3*S3</f>
        <v>591.72258441360918</v>
      </c>
      <c r="V3" t="b">
        <v>1</v>
      </c>
    </row>
    <row r="4" spans="1:22">
      <c r="A4">
        <v>24</v>
      </c>
      <c r="B4" s="1" t="s">
        <v>101</v>
      </c>
      <c r="C4" t="s">
        <v>102</v>
      </c>
      <c r="D4" s="2" t="str">
        <f t="shared" si="0"/>
        <v>494,763,551,891</v>
      </c>
      <c r="E4" t="s">
        <v>103</v>
      </c>
      <c r="F4">
        <v>1.7299999999999999E-2</v>
      </c>
      <c r="G4">
        <v>11419748</v>
      </c>
      <c r="H4" s="2" t="s">
        <v>104</v>
      </c>
      <c r="I4" s="2" t="str">
        <f t="shared" si="1"/>
        <v>43,325</v>
      </c>
      <c r="J4">
        <v>6.1000000000000004E-3</v>
      </c>
      <c r="K4" t="b">
        <v>0</v>
      </c>
      <c r="S4" s="6">
        <f t="shared" si="2"/>
        <v>1.25203145175432E-2</v>
      </c>
      <c r="T4" s="3">
        <f>D4*S4</f>
        <v>6194595281.4921255</v>
      </c>
      <c r="U4" s="3">
        <f t="shared" ref="U4:U67" si="3">I4*S4</f>
        <v>542.44262647255914</v>
      </c>
      <c r="V4" t="b">
        <v>1</v>
      </c>
    </row>
    <row r="5" spans="1:22">
      <c r="A5">
        <v>75</v>
      </c>
      <c r="B5" s="1" t="s">
        <v>300</v>
      </c>
      <c r="C5" t="s">
        <v>301</v>
      </c>
      <c r="D5" s="2" t="str">
        <f t="shared" si="0"/>
        <v>58,220,973,783</v>
      </c>
      <c r="E5" t="s">
        <v>302</v>
      </c>
      <c r="F5">
        <v>3.8100000000000002E-2</v>
      </c>
      <c r="G5">
        <v>7102444</v>
      </c>
      <c r="H5" s="2" t="s">
        <v>303</v>
      </c>
      <c r="I5" s="2" t="str">
        <f t="shared" si="1"/>
        <v>8,197</v>
      </c>
      <c r="J5">
        <v>6.9999999999999999E-4</v>
      </c>
      <c r="K5" t="b">
        <v>0</v>
      </c>
      <c r="S5" s="6">
        <f t="shared" si="2"/>
        <v>1.25203145175432E-2</v>
      </c>
      <c r="T5" s="3">
        <f>D5*S5</f>
        <v>728944903.280797</v>
      </c>
      <c r="U5" s="3">
        <f t="shared" si="3"/>
        <v>102.62901810030161</v>
      </c>
      <c r="V5" t="b">
        <v>1</v>
      </c>
    </row>
    <row r="6" spans="1:22">
      <c r="A6">
        <v>78</v>
      </c>
      <c r="B6" s="1" t="s">
        <v>312</v>
      </c>
      <c r="C6" t="s">
        <v>313</v>
      </c>
      <c r="D6" s="2" t="str">
        <f t="shared" si="0"/>
        <v>55,213,087,271</v>
      </c>
      <c r="E6" t="s">
        <v>314</v>
      </c>
      <c r="F6">
        <v>2.92E-2</v>
      </c>
      <c r="G6">
        <v>4182857</v>
      </c>
      <c r="H6" s="2" t="s">
        <v>315</v>
      </c>
      <c r="I6" s="2" t="str">
        <f t="shared" si="1"/>
        <v>13,200</v>
      </c>
      <c r="J6">
        <v>6.9999999999999999E-4</v>
      </c>
      <c r="K6" t="b">
        <v>0</v>
      </c>
      <c r="S6" s="6">
        <f t="shared" si="2"/>
        <v>1.25203145175432E-2</v>
      </c>
      <c r="T6" s="3">
        <f>D6*S6</f>
        <v>691285218.11748099</v>
      </c>
      <c r="U6" s="3">
        <f t="shared" si="3"/>
        <v>165.26815163157025</v>
      </c>
      <c r="V6" t="b">
        <v>1</v>
      </c>
    </row>
    <row r="7" spans="1:22">
      <c r="A7">
        <v>109</v>
      </c>
      <c r="B7" s="1" t="s">
        <v>435</v>
      </c>
      <c r="C7" t="s">
        <v>436</v>
      </c>
      <c r="D7" s="2" t="str">
        <f t="shared" si="0"/>
        <v>22,054,225,828</v>
      </c>
      <c r="E7" t="s">
        <v>437</v>
      </c>
      <c r="F7">
        <v>4.2299999999999997E-2</v>
      </c>
      <c r="G7">
        <v>1179678</v>
      </c>
      <c r="H7" s="2" t="s">
        <v>438</v>
      </c>
      <c r="I7" s="2" t="str">
        <f t="shared" si="1"/>
        <v>18,695</v>
      </c>
      <c r="J7">
        <v>2.9999999999999997E-4</v>
      </c>
      <c r="K7" t="b">
        <v>0</v>
      </c>
      <c r="S7" s="6">
        <f t="shared" si="2"/>
        <v>1.25203145175432E-2</v>
      </c>
      <c r="T7" s="3">
        <f>D7*S7</f>
        <v>276125843.80748463</v>
      </c>
      <c r="U7" s="3">
        <f t="shared" si="3"/>
        <v>234.06727990547014</v>
      </c>
      <c r="V7" t="b">
        <v>1</v>
      </c>
    </row>
    <row r="8" spans="1:22">
      <c r="A8">
        <v>47</v>
      </c>
      <c r="B8" s="1" t="s">
        <v>188</v>
      </c>
      <c r="C8" t="s">
        <v>189</v>
      </c>
      <c r="D8" s="2" t="str">
        <f t="shared" si="0"/>
        <v>215,913,545,038</v>
      </c>
      <c r="E8" t="s">
        <v>190</v>
      </c>
      <c r="F8">
        <v>4.2900000000000001E-2</v>
      </c>
      <c r="G8">
        <v>10641034</v>
      </c>
      <c r="H8" s="2" t="s">
        <v>191</v>
      </c>
      <c r="I8" s="2" t="str">
        <f t="shared" si="1"/>
        <v>20,291</v>
      </c>
      <c r="J8">
        <v>2.7000000000000001E-3</v>
      </c>
      <c r="K8" t="b">
        <v>0</v>
      </c>
      <c r="S8" s="6">
        <f t="shared" si="2"/>
        <v>1.25203145175432E-2</v>
      </c>
      <c r="T8" s="3">
        <f>D8*S8</f>
        <v>2703305492.4734888</v>
      </c>
      <c r="U8" s="3">
        <f t="shared" si="3"/>
        <v>254.04970187546908</v>
      </c>
      <c r="V8" t="b">
        <v>1</v>
      </c>
    </row>
    <row r="9" spans="1:22">
      <c r="A9">
        <v>35</v>
      </c>
      <c r="B9" s="1" t="s">
        <v>143</v>
      </c>
      <c r="C9" t="s">
        <v>144</v>
      </c>
      <c r="D9" s="2" t="str">
        <f t="shared" si="0"/>
        <v>329,865,537,183</v>
      </c>
      <c r="E9" t="s">
        <v>145</v>
      </c>
      <c r="F9">
        <v>2.24E-2</v>
      </c>
      <c r="G9">
        <v>5732274</v>
      </c>
      <c r="H9" s="2" t="s">
        <v>146</v>
      </c>
      <c r="I9" s="2" t="str">
        <f t="shared" si="1"/>
        <v>57,545</v>
      </c>
      <c r="J9">
        <v>4.1000000000000003E-3</v>
      </c>
      <c r="K9" t="b">
        <v>0</v>
      </c>
      <c r="S9" s="6">
        <f t="shared" si="2"/>
        <v>1.25203145175432E-2</v>
      </c>
      <c r="T9" s="3">
        <f>D9*S9</f>
        <v>4130020274.0295014</v>
      </c>
      <c r="U9" s="3">
        <f t="shared" si="3"/>
        <v>720.48149891202343</v>
      </c>
      <c r="V9" t="b">
        <v>1</v>
      </c>
    </row>
    <row r="10" spans="1:22">
      <c r="A10">
        <v>100</v>
      </c>
      <c r="B10" s="1" t="s">
        <v>399</v>
      </c>
      <c r="C10" t="s">
        <v>400</v>
      </c>
      <c r="D10" s="2" t="str">
        <f t="shared" si="0"/>
        <v>26,611,651,599</v>
      </c>
      <c r="E10" t="s">
        <v>401</v>
      </c>
      <c r="F10">
        <v>4.8500000000000001E-2</v>
      </c>
      <c r="G10">
        <v>1319390</v>
      </c>
      <c r="H10" s="2" t="s">
        <v>402</v>
      </c>
      <c r="I10" s="2" t="str">
        <f t="shared" si="1"/>
        <v>20,170</v>
      </c>
      <c r="J10">
        <v>2.9999999999999997E-4</v>
      </c>
      <c r="K10" t="b">
        <v>0</v>
      </c>
      <c r="S10" s="6">
        <f t="shared" si="2"/>
        <v>1.25203145175432E-2</v>
      </c>
      <c r="T10" s="3">
        <f>D10*S10</f>
        <v>333186247.85076141</v>
      </c>
      <c r="U10" s="3">
        <f t="shared" si="3"/>
        <v>252.53474381884635</v>
      </c>
      <c r="V10" t="b">
        <v>1</v>
      </c>
    </row>
    <row r="11" spans="1:22">
      <c r="A11">
        <v>42</v>
      </c>
      <c r="B11" s="1" t="s">
        <v>168</v>
      </c>
      <c r="C11" t="s">
        <v>169</v>
      </c>
      <c r="D11" s="2" t="str">
        <f t="shared" si="0"/>
        <v>252,301,837,573</v>
      </c>
      <c r="E11" t="s">
        <v>170</v>
      </c>
      <c r="F11">
        <v>2.63E-2</v>
      </c>
      <c r="G11">
        <v>5511371</v>
      </c>
      <c r="H11" s="2" t="s">
        <v>171</v>
      </c>
      <c r="I11" s="2" t="str">
        <f t="shared" si="1"/>
        <v>45,778</v>
      </c>
      <c r="J11">
        <v>3.0999999999999999E-3</v>
      </c>
      <c r="K11" t="b">
        <v>0</v>
      </c>
      <c r="S11" s="6">
        <f t="shared" si="2"/>
        <v>1.25203145175432E-2</v>
      </c>
      <c r="T11" s="3">
        <f>D11*S11</f>
        <v>3158898359.7680583</v>
      </c>
      <c r="U11" s="3">
        <f t="shared" si="3"/>
        <v>573.15495798409268</v>
      </c>
      <c r="V11" t="b">
        <v>1</v>
      </c>
    </row>
    <row r="12" spans="1:22">
      <c r="A12">
        <v>7</v>
      </c>
      <c r="B12" s="1" t="s">
        <v>33</v>
      </c>
      <c r="C12" t="s">
        <v>34</v>
      </c>
      <c r="D12" s="2" t="str">
        <f t="shared" si="0"/>
        <v>2,582,501,307,216</v>
      </c>
      <c r="E12" t="s">
        <v>35</v>
      </c>
      <c r="F12">
        <v>1.8200000000000001E-2</v>
      </c>
      <c r="G12">
        <v>64842509</v>
      </c>
      <c r="H12" s="2" t="s">
        <v>36</v>
      </c>
      <c r="I12" s="2" t="str">
        <f t="shared" si="1"/>
        <v>39,827</v>
      </c>
      <c r="J12">
        <v>3.1899999999999998E-2</v>
      </c>
      <c r="K12" t="b">
        <v>0</v>
      </c>
      <c r="S12" s="6">
        <f t="shared" si="2"/>
        <v>1.25203145175432E-2</v>
      </c>
      <c r="T12" s="3">
        <f>D12*S12</f>
        <v>32333728608.310776</v>
      </c>
      <c r="U12" s="3">
        <f t="shared" si="3"/>
        <v>498.64656629019305</v>
      </c>
      <c r="V12" t="b">
        <v>1</v>
      </c>
    </row>
    <row r="13" spans="1:22">
      <c r="A13">
        <v>4</v>
      </c>
      <c r="B13" s="1" t="s">
        <v>21</v>
      </c>
      <c r="C13" t="s">
        <v>22</v>
      </c>
      <c r="D13" s="2" t="str">
        <f t="shared" si="0"/>
        <v>3,693,204,332,230</v>
      </c>
      <c r="E13" t="s">
        <v>23</v>
      </c>
      <c r="F13">
        <v>2.2200000000000001E-2</v>
      </c>
      <c r="G13">
        <v>82658409</v>
      </c>
      <c r="H13" s="2" t="s">
        <v>24</v>
      </c>
      <c r="I13" s="2" t="str">
        <f t="shared" si="1"/>
        <v>44,680</v>
      </c>
      <c r="J13">
        <v>4.5600000000000002E-2</v>
      </c>
      <c r="K13" t="b">
        <v>0</v>
      </c>
      <c r="S13" s="6">
        <f t="shared" si="2"/>
        <v>1.25203145175432E-2</v>
      </c>
      <c r="T13" s="3">
        <f>D13*S13</f>
        <v>46240079817.072708</v>
      </c>
      <c r="U13" s="3">
        <f t="shared" si="3"/>
        <v>559.40765264383015</v>
      </c>
      <c r="V13" t="b">
        <v>1</v>
      </c>
    </row>
    <row r="14" spans="1:22" ht="16" customHeight="1">
      <c r="A14">
        <v>51</v>
      </c>
      <c r="B14" s="1" t="s">
        <v>204</v>
      </c>
      <c r="C14" t="s">
        <v>205</v>
      </c>
      <c r="D14" s="2" t="str">
        <f t="shared" si="0"/>
        <v>203,085,551,429</v>
      </c>
      <c r="E14" t="s">
        <v>206</v>
      </c>
      <c r="F14">
        <v>1.35E-2</v>
      </c>
      <c r="G14">
        <v>10569450</v>
      </c>
      <c r="H14" s="2" t="s">
        <v>207</v>
      </c>
      <c r="I14" s="2" t="str">
        <f t="shared" si="1"/>
        <v>19,214</v>
      </c>
      <c r="J14">
        <v>2.5000000000000001E-3</v>
      </c>
      <c r="K14" t="b">
        <v>0</v>
      </c>
      <c r="S14" s="6">
        <f t="shared" si="2"/>
        <v>1.25203145175432E-2</v>
      </c>
      <c r="T14" s="3">
        <f>D14*S14</f>
        <v>2542694977.8597751</v>
      </c>
      <c r="U14" s="3">
        <f t="shared" si="3"/>
        <v>240.56532314007507</v>
      </c>
      <c r="V14" t="b">
        <v>1</v>
      </c>
    </row>
    <row r="15" spans="1:22">
      <c r="A15">
        <v>56</v>
      </c>
      <c r="B15" s="1" t="s">
        <v>224</v>
      </c>
      <c r="C15" t="s">
        <v>225</v>
      </c>
      <c r="D15" s="2" t="str">
        <f t="shared" si="0"/>
        <v>139,761,138,103</v>
      </c>
      <c r="E15" t="s">
        <v>226</v>
      </c>
      <c r="F15">
        <v>3.9899999999999998E-2</v>
      </c>
      <c r="G15">
        <v>9729823</v>
      </c>
      <c r="H15" s="2" t="s">
        <v>227</v>
      </c>
      <c r="I15" s="2" t="str">
        <f t="shared" si="1"/>
        <v>14,364</v>
      </c>
      <c r="J15">
        <v>1.6999999999999999E-3</v>
      </c>
      <c r="K15" t="b">
        <v>0</v>
      </c>
      <c r="O15" s="2"/>
      <c r="S15" s="6">
        <f t="shared" si="2"/>
        <v>1.25203145175432E-2</v>
      </c>
      <c r="T15" s="3">
        <f>D15*S15</f>
        <v>1749853406.3793511</v>
      </c>
      <c r="U15" s="3">
        <f t="shared" si="3"/>
        <v>179.84179772999053</v>
      </c>
      <c r="V15" t="b">
        <v>1</v>
      </c>
    </row>
    <row r="16" spans="1:22">
      <c r="A16">
        <v>34</v>
      </c>
      <c r="B16" s="1" t="s">
        <v>139</v>
      </c>
      <c r="C16" t="s">
        <v>140</v>
      </c>
      <c r="D16" s="2" t="str">
        <f t="shared" si="0"/>
        <v>331,430,014,003</v>
      </c>
      <c r="E16" t="s">
        <v>141</v>
      </c>
      <c r="F16">
        <v>7.8E-2</v>
      </c>
      <c r="G16">
        <v>4753279</v>
      </c>
      <c r="H16" s="2" t="s">
        <v>142</v>
      </c>
      <c r="I16" s="2" t="str">
        <f t="shared" si="1"/>
        <v>69,727</v>
      </c>
      <c r="J16">
        <v>4.1000000000000003E-3</v>
      </c>
      <c r="K16" t="b">
        <v>0</v>
      </c>
      <c r="S16" s="6">
        <f t="shared" si="2"/>
        <v>1.25203145175432E-2</v>
      </c>
      <c r="T16" s="3">
        <f>D16*S16</f>
        <v>4149608015.8713069</v>
      </c>
      <c r="U16" s="3">
        <f t="shared" si="3"/>
        <v>873.00397036473476</v>
      </c>
      <c r="V16" t="b">
        <v>1</v>
      </c>
    </row>
    <row r="17" spans="1:22">
      <c r="A17">
        <v>9</v>
      </c>
      <c r="B17" s="1" t="s">
        <v>41</v>
      </c>
      <c r="C17" t="s">
        <v>42</v>
      </c>
      <c r="D17" s="2" t="str">
        <f t="shared" si="0"/>
        <v>1,943,835,376,342</v>
      </c>
      <c r="E17" t="s">
        <v>43</v>
      </c>
      <c r="F17">
        <v>1.4999999999999999E-2</v>
      </c>
      <c r="G17">
        <v>60673701</v>
      </c>
      <c r="H17" s="2" t="s">
        <v>44</v>
      </c>
      <c r="I17" s="2" t="str">
        <f t="shared" si="1"/>
        <v>32,038</v>
      </c>
      <c r="J17">
        <v>2.4E-2</v>
      </c>
      <c r="K17" t="b">
        <v>0</v>
      </c>
      <c r="S17" s="6">
        <f t="shared" si="2"/>
        <v>1.25203145175432E-2</v>
      </c>
      <c r="T17" s="3">
        <f>D17*S17</f>
        <v>24337430282.128792</v>
      </c>
      <c r="U17" s="3">
        <f t="shared" si="3"/>
        <v>401.12583651304908</v>
      </c>
      <c r="V17" t="b">
        <v>1</v>
      </c>
    </row>
    <row r="18" spans="1:22">
      <c r="A18">
        <v>99</v>
      </c>
      <c r="B18" s="1" t="s">
        <v>395</v>
      </c>
      <c r="C18" t="s">
        <v>396</v>
      </c>
      <c r="D18" s="2" t="str">
        <f t="shared" si="0"/>
        <v>30,463,302,414</v>
      </c>
      <c r="E18" t="s">
        <v>397</v>
      </c>
      <c r="F18">
        <v>4.5499999999999999E-2</v>
      </c>
      <c r="G18">
        <v>1951097</v>
      </c>
      <c r="H18" s="2" t="s">
        <v>398</v>
      </c>
      <c r="I18" s="2" t="str">
        <f t="shared" si="1"/>
        <v>15,613</v>
      </c>
      <c r="J18">
        <v>4.0000000000000002E-4</v>
      </c>
      <c r="K18" t="b">
        <v>0</v>
      </c>
      <c r="S18" s="6">
        <f t="shared" si="2"/>
        <v>1.25203145175432E-2</v>
      </c>
      <c r="T18" s="3">
        <f>D18*S18</f>
        <v>381410127.466313</v>
      </c>
      <c r="U18" s="3">
        <f t="shared" si="3"/>
        <v>195.47967056240199</v>
      </c>
      <c r="V18" t="b">
        <v>1</v>
      </c>
    </row>
    <row r="19" spans="1:22">
      <c r="A19">
        <v>85</v>
      </c>
      <c r="B19" s="1" t="s">
        <v>339</v>
      </c>
      <c r="C19" t="s">
        <v>340</v>
      </c>
      <c r="D19" s="2" t="str">
        <f t="shared" si="0"/>
        <v>47,544,459,559</v>
      </c>
      <c r="E19" t="s">
        <v>341</v>
      </c>
      <c r="F19">
        <v>3.8300000000000001E-2</v>
      </c>
      <c r="G19">
        <v>2845414</v>
      </c>
      <c r="H19" s="2" t="s">
        <v>342</v>
      </c>
      <c r="I19" s="2" t="str">
        <f t="shared" si="1"/>
        <v>16,709</v>
      </c>
      <c r="J19">
        <v>5.9999999999999995E-4</v>
      </c>
      <c r="K19" t="b">
        <v>0</v>
      </c>
      <c r="S19" s="6">
        <f t="shared" si="2"/>
        <v>1.25203145175432E-2</v>
      </c>
      <c r="T19" s="3">
        <f>D19*S19</f>
        <v>595271587.24529326</v>
      </c>
      <c r="U19" s="3">
        <f t="shared" si="3"/>
        <v>209.20193527362935</v>
      </c>
      <c r="V19" t="b">
        <v>1</v>
      </c>
    </row>
    <row r="20" spans="1:22">
      <c r="A20">
        <v>72</v>
      </c>
      <c r="B20" s="1" t="s">
        <v>288</v>
      </c>
      <c r="C20" t="s">
        <v>289</v>
      </c>
      <c r="D20" s="2" t="str">
        <f t="shared" si="0"/>
        <v>62,316,359,824</v>
      </c>
      <c r="E20" t="s">
        <v>290</v>
      </c>
      <c r="F20">
        <v>2.3E-2</v>
      </c>
      <c r="G20">
        <v>591910</v>
      </c>
      <c r="H20" s="2" t="s">
        <v>291</v>
      </c>
      <c r="I20" s="2" t="str">
        <f t="shared" si="1"/>
        <v>105,280</v>
      </c>
      <c r="J20">
        <v>8.0000000000000004E-4</v>
      </c>
      <c r="K20" t="b">
        <v>0</v>
      </c>
      <c r="S20" s="6">
        <f t="shared" si="2"/>
        <v>1.25203145175432E-2</v>
      </c>
      <c r="T20" s="3">
        <f>D20*S20</f>
        <v>780220424.58487308</v>
      </c>
      <c r="U20" s="3">
        <f t="shared" si="3"/>
        <v>1318.1387124069481</v>
      </c>
      <c r="V20" t="b">
        <v>1</v>
      </c>
    </row>
    <row r="21" spans="1:22">
      <c r="A21">
        <v>127</v>
      </c>
      <c r="B21" s="1" t="s">
        <v>507</v>
      </c>
      <c r="C21" t="s">
        <v>508</v>
      </c>
      <c r="D21" s="2" t="str">
        <f t="shared" si="0"/>
        <v>12,518,134,319</v>
      </c>
      <c r="E21" t="s">
        <v>509</v>
      </c>
      <c r="F21">
        <v>6.4199999999999993E-2</v>
      </c>
      <c r="G21">
        <v>437933</v>
      </c>
      <c r="H21" s="2" t="s">
        <v>510</v>
      </c>
      <c r="I21" s="2" t="str">
        <f t="shared" si="1"/>
        <v>28,585</v>
      </c>
      <c r="J21">
        <v>2.0000000000000001E-4</v>
      </c>
      <c r="K21" t="b">
        <v>0</v>
      </c>
      <c r="O21" s="3"/>
      <c r="Q21" s="3"/>
      <c r="S21" s="6">
        <f t="shared" si="2"/>
        <v>1.25203145175432E-2</v>
      </c>
      <c r="T21" s="3">
        <f>D21*S21</f>
        <v>156730978.84673145</v>
      </c>
      <c r="U21" s="3">
        <f t="shared" si="3"/>
        <v>357.89319048397238</v>
      </c>
      <c r="V21" t="b">
        <v>1</v>
      </c>
    </row>
    <row r="22" spans="1:22">
      <c r="A22">
        <v>18</v>
      </c>
      <c r="B22" s="1" t="s">
        <v>77</v>
      </c>
      <c r="C22" t="s">
        <v>78</v>
      </c>
      <c r="D22" s="2" t="str">
        <f t="shared" si="0"/>
        <v>830,572,618,850</v>
      </c>
      <c r="E22" t="s">
        <v>79</v>
      </c>
      <c r="F22">
        <v>3.1600000000000003E-2</v>
      </c>
      <c r="G22">
        <v>17021347</v>
      </c>
      <c r="H22" s="2" t="s">
        <v>80</v>
      </c>
      <c r="I22" s="2" t="str">
        <f t="shared" si="1"/>
        <v>48,796</v>
      </c>
      <c r="J22">
        <v>1.03E-2</v>
      </c>
      <c r="K22" t="b">
        <v>0</v>
      </c>
      <c r="O22" s="3"/>
      <c r="Q22" s="3"/>
      <c r="S22" s="6">
        <f t="shared" si="2"/>
        <v>1.25203145175432E-2</v>
      </c>
      <c r="T22" s="3">
        <f>D22*S22</f>
        <v>10399030417.66153</v>
      </c>
      <c r="U22" s="3">
        <f t="shared" si="3"/>
        <v>610.94126719803796</v>
      </c>
      <c r="V22" t="b">
        <v>1</v>
      </c>
    </row>
    <row r="23" spans="1:22">
      <c r="A23">
        <v>23</v>
      </c>
      <c r="B23" s="1" t="s">
        <v>97</v>
      </c>
      <c r="C23" t="s">
        <v>98</v>
      </c>
      <c r="D23" s="2" t="str">
        <f t="shared" si="0"/>
        <v>526,465,839,003</v>
      </c>
      <c r="E23" t="s">
        <v>99</v>
      </c>
      <c r="F23">
        <v>4.8099999999999997E-2</v>
      </c>
      <c r="G23">
        <v>37953180</v>
      </c>
      <c r="H23" s="2" t="s">
        <v>100</v>
      </c>
      <c r="I23" s="2" t="str">
        <f t="shared" si="1"/>
        <v>13,871</v>
      </c>
      <c r="J23">
        <v>6.4999999999999997E-3</v>
      </c>
      <c r="K23" t="b">
        <v>0</v>
      </c>
      <c r="O23" s="3"/>
      <c r="Q23" s="3"/>
      <c r="S23" s="6">
        <f t="shared" si="2"/>
        <v>1.25203145175432E-2</v>
      </c>
      <c r="T23" s="3">
        <f>D23*S23</f>
        <v>6591517887.0598221</v>
      </c>
      <c r="U23" s="3">
        <f t="shared" si="3"/>
        <v>173.66928267284175</v>
      </c>
      <c r="V23" t="b">
        <v>1</v>
      </c>
    </row>
    <row r="24" spans="1:22">
      <c r="A24">
        <v>46</v>
      </c>
      <c r="B24" s="1" t="s">
        <v>184</v>
      </c>
      <c r="C24" t="s">
        <v>185</v>
      </c>
      <c r="D24" s="2" t="str">
        <f t="shared" si="0"/>
        <v>219,308,128,887</v>
      </c>
      <c r="E24" t="s">
        <v>186</v>
      </c>
      <c r="F24">
        <v>2.6800000000000001E-2</v>
      </c>
      <c r="G24">
        <v>10288527</v>
      </c>
      <c r="H24" s="2" t="s">
        <v>187</v>
      </c>
      <c r="I24" s="2" t="str">
        <f t="shared" si="1"/>
        <v>21,316</v>
      </c>
      <c r="J24">
        <v>2.7000000000000001E-3</v>
      </c>
      <c r="K24" t="b">
        <v>0</v>
      </c>
      <c r="O24" s="3"/>
      <c r="Q24" s="3"/>
      <c r="S24" s="6">
        <f t="shared" si="2"/>
        <v>1.25203145175432E-2</v>
      </c>
      <c r="T24" s="3">
        <f>D24*S24</f>
        <v>2745806749.9191413</v>
      </c>
      <c r="U24" s="3">
        <f t="shared" si="3"/>
        <v>266.88302425595089</v>
      </c>
      <c r="V24" t="b">
        <v>1</v>
      </c>
    </row>
    <row r="25" spans="1:22">
      <c r="A25">
        <v>48</v>
      </c>
      <c r="B25" s="1" t="s">
        <v>192</v>
      </c>
      <c r="C25" t="s">
        <v>193</v>
      </c>
      <c r="D25" s="2" t="str">
        <f t="shared" si="0"/>
        <v>211,883,923,504</v>
      </c>
      <c r="E25" t="s">
        <v>194</v>
      </c>
      <c r="F25">
        <v>7.2599999999999998E-2</v>
      </c>
      <c r="G25">
        <v>19653969</v>
      </c>
      <c r="H25" s="2" t="s">
        <v>195</v>
      </c>
      <c r="I25" s="2" t="str">
        <f t="shared" si="1"/>
        <v>10,781</v>
      </c>
      <c r="J25">
        <v>2.5999999999999999E-3</v>
      </c>
      <c r="K25" t="b">
        <v>0</v>
      </c>
      <c r="O25" s="3"/>
      <c r="Q25" s="3"/>
      <c r="S25" s="6">
        <f t="shared" si="2"/>
        <v>1.25203145175432E-2</v>
      </c>
      <c r="T25" s="3">
        <f>D25*S25</f>
        <v>2652853363.481144</v>
      </c>
      <c r="U25" s="3">
        <f t="shared" si="3"/>
        <v>134.98151081363324</v>
      </c>
      <c r="V25" t="b">
        <v>1</v>
      </c>
    </row>
    <row r="26" spans="1:22">
      <c r="A26">
        <v>64</v>
      </c>
      <c r="B26" s="1" t="s">
        <v>256</v>
      </c>
      <c r="C26" t="s">
        <v>257</v>
      </c>
      <c r="D26" s="2" t="str">
        <f t="shared" si="0"/>
        <v>95,617,670,260</v>
      </c>
      <c r="E26" t="s">
        <v>258</v>
      </c>
      <c r="F26">
        <v>3.4000000000000002E-2</v>
      </c>
      <c r="G26">
        <v>5447900</v>
      </c>
      <c r="H26" s="2" t="s">
        <v>259</v>
      </c>
      <c r="I26" s="2" t="str">
        <f t="shared" si="1"/>
        <v>17,551</v>
      </c>
      <c r="J26">
        <v>1.1999999999999999E-3</v>
      </c>
      <c r="K26" t="b">
        <v>0</v>
      </c>
      <c r="O26" s="3"/>
      <c r="Q26" s="3"/>
      <c r="S26" s="6">
        <f t="shared" si="2"/>
        <v>1.25203145175432E-2</v>
      </c>
      <c r="T26" s="3">
        <f>D26*S26</f>
        <v>1197163305.0899367</v>
      </c>
      <c r="U26" s="3">
        <f t="shared" si="3"/>
        <v>219.7440400974007</v>
      </c>
      <c r="V26" t="b">
        <v>1</v>
      </c>
    </row>
    <row r="27" spans="1:22">
      <c r="A27">
        <v>84</v>
      </c>
      <c r="B27" s="1" t="s">
        <v>335</v>
      </c>
      <c r="C27" t="s">
        <v>336</v>
      </c>
      <c r="D27" s="2" t="str">
        <f t="shared" si="0"/>
        <v>48,769,655,479</v>
      </c>
      <c r="E27" t="s">
        <v>337</v>
      </c>
      <c r="F27">
        <v>0.05</v>
      </c>
      <c r="G27">
        <v>2076394</v>
      </c>
      <c r="H27" s="2" t="s">
        <v>338</v>
      </c>
      <c r="I27" s="2" t="str">
        <f t="shared" si="1"/>
        <v>23,488</v>
      </c>
      <c r="J27">
        <v>5.9999999999999995E-4</v>
      </c>
      <c r="K27" t="b">
        <v>0</v>
      </c>
      <c r="O27" s="3"/>
      <c r="Q27" s="3"/>
      <c r="S27" s="6">
        <f t="shared" si="2"/>
        <v>1.25203145175432E-2</v>
      </c>
      <c r="T27" s="3">
        <f>D27*S27</f>
        <v>610611425.50930393</v>
      </c>
      <c r="U27" s="3">
        <f t="shared" si="3"/>
        <v>294.0771473880547</v>
      </c>
      <c r="V27" t="b">
        <v>1</v>
      </c>
    </row>
    <row r="28" spans="1:22">
      <c r="A28">
        <v>14</v>
      </c>
      <c r="B28" s="1" t="s">
        <v>61</v>
      </c>
      <c r="C28" t="s">
        <v>62</v>
      </c>
      <c r="D28" s="2" t="str">
        <f t="shared" si="0"/>
        <v>1,314,314,164,402</v>
      </c>
      <c r="E28" t="s">
        <v>63</v>
      </c>
      <c r="F28">
        <v>3.0499999999999999E-2</v>
      </c>
      <c r="G28">
        <v>46647428</v>
      </c>
      <c r="H28" s="2" t="s">
        <v>64</v>
      </c>
      <c r="I28" s="2" t="str">
        <f t="shared" si="1"/>
        <v>28,175</v>
      </c>
      <c r="J28">
        <v>1.6199999999999999E-2</v>
      </c>
      <c r="K28" t="b">
        <v>0</v>
      </c>
      <c r="O28" s="3"/>
      <c r="Q28" s="3"/>
      <c r="S28" s="6">
        <f t="shared" si="2"/>
        <v>1.25203145175432E-2</v>
      </c>
      <c r="T28" s="3">
        <f>D28*S28</f>
        <v>16455626713.175022</v>
      </c>
      <c r="U28" s="3">
        <f t="shared" si="3"/>
        <v>352.75986153177968</v>
      </c>
      <c r="V28" t="b">
        <v>1</v>
      </c>
    </row>
    <row r="29" spans="1:22">
      <c r="A29">
        <v>22</v>
      </c>
      <c r="B29" s="1" t="s">
        <v>93</v>
      </c>
      <c r="C29" t="s">
        <v>94</v>
      </c>
      <c r="D29" s="2" t="str">
        <f t="shared" si="0"/>
        <v>535,607,385,506</v>
      </c>
      <c r="E29" t="s">
        <v>95</v>
      </c>
      <c r="F29">
        <v>2.29E-2</v>
      </c>
      <c r="G29">
        <v>9904896</v>
      </c>
      <c r="H29" s="2" t="s">
        <v>96</v>
      </c>
      <c r="I29" s="2" t="str">
        <f t="shared" si="1"/>
        <v>54,075</v>
      </c>
      <c r="J29">
        <v>6.6E-3</v>
      </c>
      <c r="K29" t="b">
        <v>0</v>
      </c>
      <c r="O29" s="3"/>
      <c r="Q29" s="3"/>
      <c r="S29" s="6">
        <f t="shared" si="2"/>
        <v>1.25203145175432E-2</v>
      </c>
      <c r="T29" s="3">
        <f>D29*S29</f>
        <v>6705972924.4541292</v>
      </c>
      <c r="U29" s="3">
        <f t="shared" si="3"/>
        <v>677.03600753614853</v>
      </c>
      <c r="V29" t="b">
        <v>1</v>
      </c>
    </row>
    <row r="30" spans="1:22">
      <c r="A30">
        <v>113</v>
      </c>
      <c r="B30" s="1" t="s">
        <v>451</v>
      </c>
      <c r="C30" t="s">
        <v>452</v>
      </c>
      <c r="D30" s="2" t="str">
        <f t="shared" si="0"/>
        <v>19,543,976,895</v>
      </c>
      <c r="E30" t="s">
        <v>453</v>
      </c>
      <c r="F30">
        <v>2.6700000000000002E-2</v>
      </c>
      <c r="G30">
        <v>36296113</v>
      </c>
      <c r="H30" s="2" t="s">
        <v>454</v>
      </c>
      <c r="I30" s="2" t="str">
        <f t="shared" si="1"/>
        <v>538</v>
      </c>
      <c r="J30">
        <v>2.0000000000000001E-4</v>
      </c>
      <c r="K30" t="b">
        <v>0</v>
      </c>
      <c r="S30" s="6">
        <f t="shared" si="2"/>
        <v>1.25203145175432E-2</v>
      </c>
      <c r="T30" s="3">
        <f>D30*S30</f>
        <v>244696737.64899737</v>
      </c>
      <c r="U30" s="3">
        <f t="shared" si="3"/>
        <v>6.7359292104382416</v>
      </c>
      <c r="V30" t="b">
        <v>0</v>
      </c>
    </row>
    <row r="31" spans="1:22">
      <c r="A31">
        <v>125</v>
      </c>
      <c r="B31" s="1" t="s">
        <v>499</v>
      </c>
      <c r="C31" t="s">
        <v>500</v>
      </c>
      <c r="D31" s="2" t="str">
        <f t="shared" si="0"/>
        <v>13,038,538,300</v>
      </c>
      <c r="E31" t="s">
        <v>501</v>
      </c>
      <c r="F31">
        <v>3.8399999999999997E-2</v>
      </c>
      <c r="G31">
        <v>2884169</v>
      </c>
      <c r="H31" s="2" t="s">
        <v>502</v>
      </c>
      <c r="I31" s="2" t="str">
        <f t="shared" si="1"/>
        <v>4,521</v>
      </c>
      <c r="J31">
        <v>2.0000000000000001E-4</v>
      </c>
      <c r="K31" t="b">
        <v>0</v>
      </c>
      <c r="S31" s="6">
        <f t="shared" si="2"/>
        <v>1.25203145175432E-2</v>
      </c>
      <c r="T31" s="3">
        <f>D31*S31</f>
        <v>163246600.36503303</v>
      </c>
      <c r="U31" s="3">
        <f t="shared" si="3"/>
        <v>56.604341933812812</v>
      </c>
      <c r="V31" t="b">
        <v>0</v>
      </c>
    </row>
    <row r="32" spans="1:22">
      <c r="A32">
        <v>53</v>
      </c>
      <c r="B32" s="1" t="s">
        <v>212</v>
      </c>
      <c r="C32" t="s">
        <v>213</v>
      </c>
      <c r="D32" s="2" t="str">
        <f t="shared" si="0"/>
        <v>167,555,280,113</v>
      </c>
      <c r="E32" t="s">
        <v>214</v>
      </c>
      <c r="F32">
        <v>1.6E-2</v>
      </c>
      <c r="G32">
        <v>41389189</v>
      </c>
      <c r="H32" s="2" t="s">
        <v>215</v>
      </c>
      <c r="I32" s="2" t="str">
        <f t="shared" si="1"/>
        <v>4,048</v>
      </c>
      <c r="J32">
        <v>2.0999999999999999E-3</v>
      </c>
      <c r="K32" t="b">
        <v>0</v>
      </c>
      <c r="S32" s="6">
        <f t="shared" si="2"/>
        <v>1.25203145175432E-2</v>
      </c>
      <c r="T32" s="3">
        <f>D32*S32</f>
        <v>2097844806.0898113</v>
      </c>
      <c r="U32" s="3">
        <f t="shared" si="3"/>
        <v>50.682233167014878</v>
      </c>
      <c r="V32" t="b">
        <v>0</v>
      </c>
    </row>
    <row r="33" spans="1:22">
      <c r="A33">
        <v>182</v>
      </c>
      <c r="B33" s="1" t="s">
        <v>727</v>
      </c>
      <c r="C33" t="s">
        <v>728</v>
      </c>
      <c r="D33" s="2" t="str">
        <f t="shared" si="0"/>
        <v>634,000,000</v>
      </c>
      <c r="E33" t="s">
        <v>729</v>
      </c>
      <c r="F33">
        <v>-5.3800000000000001E-2</v>
      </c>
      <c r="G33">
        <v>55620</v>
      </c>
      <c r="H33" s="2" t="s">
        <v>730</v>
      </c>
      <c r="I33" s="2" t="str">
        <f t="shared" si="1"/>
        <v>11,399</v>
      </c>
      <c r="J33">
        <v>0</v>
      </c>
      <c r="K33" t="b">
        <v>0</v>
      </c>
      <c r="S33" s="6">
        <f t="shared" si="2"/>
        <v>1.25203145175432E-2</v>
      </c>
      <c r="T33" s="3">
        <f>D33*S33</f>
        <v>7937879.4041223889</v>
      </c>
      <c r="U33" s="3">
        <f t="shared" si="3"/>
        <v>142.71906518547493</v>
      </c>
      <c r="V33" t="b">
        <v>0</v>
      </c>
    </row>
    <row r="34" spans="1:22">
      <c r="A34">
        <v>159</v>
      </c>
      <c r="B34" s="1" t="s">
        <v>635</v>
      </c>
      <c r="C34" t="s">
        <v>636</v>
      </c>
      <c r="D34" s="2" t="str">
        <f t="shared" si="0"/>
        <v>3,012,914,131</v>
      </c>
      <c r="E34" t="s">
        <v>637</v>
      </c>
      <c r="F34">
        <v>1.8700000000000001E-2</v>
      </c>
      <c r="G34">
        <v>77001</v>
      </c>
      <c r="H34" s="2" t="s">
        <v>638</v>
      </c>
      <c r="I34" s="2" t="str">
        <f t="shared" si="1"/>
        <v>39,128</v>
      </c>
      <c r="J34">
        <v>0</v>
      </c>
      <c r="K34" t="b">
        <v>0</v>
      </c>
      <c r="S34" s="6">
        <f t="shared" si="2"/>
        <v>1.25203145175432E-2</v>
      </c>
      <c r="T34" s="3">
        <f>D34*S34</f>
        <v>37722632.534470357</v>
      </c>
      <c r="U34" s="3">
        <f t="shared" si="3"/>
        <v>489.89486644243033</v>
      </c>
      <c r="V34" t="b">
        <v>0</v>
      </c>
    </row>
    <row r="35" spans="1:22">
      <c r="A35">
        <v>57</v>
      </c>
      <c r="B35" s="1" t="s">
        <v>228</v>
      </c>
      <c r="C35" t="s">
        <v>229</v>
      </c>
      <c r="D35" s="2" t="str">
        <f t="shared" ref="D35:D66" si="4">RIGHT(C35, LEN(C35)-1)</f>
        <v>122,123,822,334</v>
      </c>
      <c r="E35" t="s">
        <v>230</v>
      </c>
      <c r="F35">
        <v>-1.5E-3</v>
      </c>
      <c r="G35">
        <v>29816766</v>
      </c>
      <c r="H35" s="2" t="s">
        <v>231</v>
      </c>
      <c r="I35" s="2" t="str">
        <f t="shared" si="1"/>
        <v>4,096</v>
      </c>
      <c r="J35">
        <v>1.5E-3</v>
      </c>
      <c r="K35" t="b">
        <v>0</v>
      </c>
      <c r="S35" s="6">
        <f t="shared" ref="S35:S66" si="5">$R$195</f>
        <v>1.25203145175432E-2</v>
      </c>
      <c r="T35" s="3">
        <f t="shared" ref="T35:T66" si="6">D35*S35</f>
        <v>1529028665.7062466</v>
      </c>
      <c r="U35" s="3">
        <f t="shared" si="3"/>
        <v>51.283208263856949</v>
      </c>
      <c r="V35" t="b">
        <v>0</v>
      </c>
    </row>
    <row r="36" spans="1:22">
      <c r="A36">
        <v>171</v>
      </c>
      <c r="B36" s="1" t="s">
        <v>683</v>
      </c>
      <c r="C36" t="s">
        <v>684</v>
      </c>
      <c r="D36" s="2" t="str">
        <f t="shared" si="4"/>
        <v>1,510,084,751</v>
      </c>
      <c r="E36" t="s">
        <v>685</v>
      </c>
      <c r="F36">
        <v>3.0300000000000001E-2</v>
      </c>
      <c r="G36">
        <v>95426</v>
      </c>
      <c r="H36" s="2" t="s">
        <v>686</v>
      </c>
      <c r="I36" s="2" t="str">
        <f t="shared" si="1"/>
        <v>15,825</v>
      </c>
      <c r="J36">
        <v>0</v>
      </c>
      <c r="K36" t="b">
        <v>0</v>
      </c>
      <c r="S36" s="6">
        <f t="shared" si="5"/>
        <v>1.25203145175432E-2</v>
      </c>
      <c r="T36" s="3">
        <f t="shared" si="6"/>
        <v>18906736.030665908</v>
      </c>
      <c r="U36" s="3">
        <f t="shared" si="3"/>
        <v>198.13397724012114</v>
      </c>
      <c r="V36" t="b">
        <v>0</v>
      </c>
    </row>
    <row r="37" spans="1:22">
      <c r="A37">
        <v>21</v>
      </c>
      <c r="B37" s="1" t="s">
        <v>89</v>
      </c>
      <c r="C37" t="s">
        <v>90</v>
      </c>
      <c r="D37" s="2" t="str">
        <f t="shared" si="4"/>
        <v>637,430,331,479</v>
      </c>
      <c r="E37" t="s">
        <v>91</v>
      </c>
      <c r="F37">
        <v>2.8500000000000001E-2</v>
      </c>
      <c r="G37">
        <v>43937140</v>
      </c>
      <c r="H37" s="2" t="s">
        <v>92</v>
      </c>
      <c r="I37" s="2" t="str">
        <f t="shared" si="1"/>
        <v>14,508</v>
      </c>
      <c r="J37">
        <v>7.9000000000000008E-3</v>
      </c>
      <c r="K37" t="b">
        <v>0</v>
      </c>
      <c r="S37" s="6">
        <f t="shared" si="5"/>
        <v>1.25203145175432E-2</v>
      </c>
      <c r="T37" s="3">
        <f t="shared" si="6"/>
        <v>7980828233.1388979</v>
      </c>
      <c r="U37" s="3">
        <f t="shared" si="3"/>
        <v>181.64472302051675</v>
      </c>
      <c r="V37" t="b">
        <v>0</v>
      </c>
    </row>
    <row r="38" spans="1:22">
      <c r="A38">
        <v>132</v>
      </c>
      <c r="B38" s="1" t="s">
        <v>527</v>
      </c>
      <c r="C38" t="s">
        <v>528</v>
      </c>
      <c r="D38" s="2" t="str">
        <f t="shared" si="4"/>
        <v>11,536,590,636</v>
      </c>
      <c r="E38" t="s">
        <v>529</v>
      </c>
      <c r="F38">
        <v>7.4999999999999997E-2</v>
      </c>
      <c r="G38">
        <v>2944791</v>
      </c>
      <c r="H38" s="2" t="s">
        <v>530</v>
      </c>
      <c r="I38" s="2" t="str">
        <f t="shared" si="1"/>
        <v>3,918</v>
      </c>
      <c r="J38">
        <v>1E-4</v>
      </c>
      <c r="K38" t="b">
        <v>0</v>
      </c>
      <c r="S38" s="6">
        <f t="shared" si="5"/>
        <v>1.25203145175432E-2</v>
      </c>
      <c r="T38" s="3">
        <f t="shared" si="6"/>
        <v>144441743.22286373</v>
      </c>
      <c r="U38" s="3">
        <f t="shared" si="3"/>
        <v>49.054592279734258</v>
      </c>
      <c r="V38" t="b">
        <v>0</v>
      </c>
    </row>
    <row r="39" spans="1:22">
      <c r="A39">
        <v>162</v>
      </c>
      <c r="B39" s="1" t="s">
        <v>647</v>
      </c>
      <c r="C39" t="s">
        <v>648</v>
      </c>
      <c r="D39" s="2" t="str">
        <f t="shared" si="4"/>
        <v>2,700,558,659</v>
      </c>
      <c r="E39" t="s">
        <v>649</v>
      </c>
      <c r="F39">
        <v>1.3299999999999999E-2</v>
      </c>
      <c r="G39">
        <v>105366</v>
      </c>
      <c r="H39" s="2" t="s">
        <v>650</v>
      </c>
      <c r="I39" s="2" t="str">
        <f t="shared" si="1"/>
        <v>25,630</v>
      </c>
      <c r="J39">
        <v>0</v>
      </c>
      <c r="K39" t="b">
        <v>0</v>
      </c>
      <c r="S39" s="6">
        <f t="shared" si="5"/>
        <v>1.25203145175432E-2</v>
      </c>
      <c r="T39" s="3">
        <f t="shared" si="6"/>
        <v>33811843.783754699</v>
      </c>
      <c r="U39" s="3">
        <f t="shared" si="3"/>
        <v>320.89566108463225</v>
      </c>
      <c r="V39" t="b">
        <v>0</v>
      </c>
    </row>
    <row r="40" spans="1:22">
      <c r="A40">
        <v>13</v>
      </c>
      <c r="B40" s="1" t="s">
        <v>57</v>
      </c>
      <c r="C40" t="s">
        <v>58</v>
      </c>
      <c r="D40" s="2" t="str">
        <f t="shared" si="4"/>
        <v>1,323,421,072,479</v>
      </c>
      <c r="E40" t="s">
        <v>59</v>
      </c>
      <c r="F40">
        <v>1.9599999999999999E-2</v>
      </c>
      <c r="G40">
        <v>24584620</v>
      </c>
      <c r="H40" s="2" t="s">
        <v>60</v>
      </c>
      <c r="I40" s="2" t="str">
        <f t="shared" si="1"/>
        <v>53,831</v>
      </c>
      <c r="J40">
        <v>1.6400000000000001E-2</v>
      </c>
      <c r="K40" t="b">
        <v>0</v>
      </c>
      <c r="S40" s="6">
        <f t="shared" si="5"/>
        <v>1.25203145175432E-2</v>
      </c>
      <c r="T40" s="3">
        <f t="shared" si="6"/>
        <v>16569648066.581415</v>
      </c>
      <c r="U40" s="3">
        <f t="shared" si="3"/>
        <v>673.98105079386801</v>
      </c>
      <c r="V40" t="b">
        <v>0</v>
      </c>
    </row>
    <row r="41" spans="1:22">
      <c r="A41">
        <v>87</v>
      </c>
      <c r="B41" s="1" t="s">
        <v>347</v>
      </c>
      <c r="C41" t="s">
        <v>348</v>
      </c>
      <c r="D41" s="2" t="str">
        <f t="shared" si="4"/>
        <v>40,747,792,238</v>
      </c>
      <c r="E41" t="s">
        <v>349</v>
      </c>
      <c r="F41">
        <v>1E-3</v>
      </c>
      <c r="G41">
        <v>9845320</v>
      </c>
      <c r="H41" s="2" t="s">
        <v>350</v>
      </c>
      <c r="I41" s="2" t="str">
        <f t="shared" si="1"/>
        <v>4,139</v>
      </c>
      <c r="J41">
        <v>5.0000000000000001E-4</v>
      </c>
      <c r="K41" t="b">
        <v>0</v>
      </c>
      <c r="S41" s="6">
        <f t="shared" si="5"/>
        <v>1.25203145175432E-2</v>
      </c>
      <c r="T41" s="3">
        <f t="shared" si="6"/>
        <v>510175174.71526551</v>
      </c>
      <c r="U41" s="3">
        <f t="shared" si="3"/>
        <v>51.82158178811131</v>
      </c>
      <c r="V41" t="b">
        <v>0</v>
      </c>
    </row>
    <row r="42" spans="1:22">
      <c r="A42">
        <v>130</v>
      </c>
      <c r="B42" s="1" t="s">
        <v>519</v>
      </c>
      <c r="C42" t="s">
        <v>520</v>
      </c>
      <c r="D42" s="2" t="str">
        <f t="shared" si="4"/>
        <v>12,162,100,000</v>
      </c>
      <c r="E42" t="s">
        <v>521</v>
      </c>
      <c r="F42">
        <v>1.44E-2</v>
      </c>
      <c r="G42">
        <v>381755</v>
      </c>
      <c r="H42" s="2" t="s">
        <v>522</v>
      </c>
      <c r="I42" s="2" t="str">
        <f t="shared" si="1"/>
        <v>31,858</v>
      </c>
      <c r="J42">
        <v>2.0000000000000001E-4</v>
      </c>
      <c r="K42" t="b">
        <v>0</v>
      </c>
      <c r="S42" s="6">
        <f t="shared" si="5"/>
        <v>1.25203145175432E-2</v>
      </c>
      <c r="T42" s="3">
        <f t="shared" si="6"/>
        <v>152273317.19381216</v>
      </c>
      <c r="U42" s="3">
        <f t="shared" si="3"/>
        <v>398.87217989989125</v>
      </c>
      <c r="V42" t="b">
        <v>0</v>
      </c>
    </row>
    <row r="43" spans="1:22">
      <c r="A43">
        <v>96</v>
      </c>
      <c r="B43" s="1" t="s">
        <v>383</v>
      </c>
      <c r="C43" t="s">
        <v>384</v>
      </c>
      <c r="D43" s="2" t="str">
        <f t="shared" si="4"/>
        <v>35,432,686,170</v>
      </c>
      <c r="E43" t="s">
        <v>385</v>
      </c>
      <c r="F43">
        <v>3.8800000000000001E-2</v>
      </c>
      <c r="G43">
        <v>1494076</v>
      </c>
      <c r="H43" s="2" t="s">
        <v>386</v>
      </c>
      <c r="I43" s="2" t="str">
        <f t="shared" si="1"/>
        <v>23,715</v>
      </c>
      <c r="J43">
        <v>4.0000000000000002E-4</v>
      </c>
      <c r="K43" t="b">
        <v>0</v>
      </c>
      <c r="S43" s="6">
        <f t="shared" si="5"/>
        <v>1.25203145175432E-2</v>
      </c>
      <c r="T43" s="3">
        <f t="shared" si="6"/>
        <v>443628375.0498032</v>
      </c>
      <c r="U43" s="3">
        <f t="shared" si="3"/>
        <v>296.91925878353697</v>
      </c>
      <c r="V43" t="b">
        <v>0</v>
      </c>
    </row>
    <row r="44" spans="1:22">
      <c r="A44">
        <v>43</v>
      </c>
      <c r="B44" s="1" t="s">
        <v>172</v>
      </c>
      <c r="C44" t="s">
        <v>173</v>
      </c>
      <c r="D44" s="2" t="str">
        <f t="shared" si="4"/>
        <v>249,723,862,487</v>
      </c>
      <c r="E44" t="s">
        <v>174</v>
      </c>
      <c r="F44">
        <v>7.2800000000000004E-2</v>
      </c>
      <c r="G44">
        <v>159685424</v>
      </c>
      <c r="H44" s="2" t="s">
        <v>175</v>
      </c>
      <c r="I44" s="2" t="str">
        <f t="shared" si="1"/>
        <v>1,564</v>
      </c>
      <c r="J44">
        <v>3.0999999999999999E-3</v>
      </c>
      <c r="K44" t="b">
        <v>0</v>
      </c>
      <c r="S44" s="6">
        <f t="shared" si="5"/>
        <v>1.25203145175432E-2</v>
      </c>
      <c r="T44" s="3">
        <f t="shared" si="6"/>
        <v>3126621300.8729477</v>
      </c>
      <c r="U44" s="3">
        <f t="shared" si="3"/>
        <v>19.581771905437567</v>
      </c>
      <c r="V44" t="b">
        <v>0</v>
      </c>
    </row>
    <row r="45" spans="1:22">
      <c r="A45">
        <v>153</v>
      </c>
      <c r="B45" s="1" t="s">
        <v>611</v>
      </c>
      <c r="C45" t="s">
        <v>612</v>
      </c>
      <c r="D45" s="2" t="str">
        <f t="shared" si="4"/>
        <v>4,673,500,000</v>
      </c>
      <c r="E45" t="s">
        <v>613</v>
      </c>
      <c r="F45">
        <v>0.01</v>
      </c>
      <c r="G45">
        <v>286232</v>
      </c>
      <c r="H45" s="2" t="s">
        <v>614</v>
      </c>
      <c r="I45" s="2" t="str">
        <f t="shared" si="1"/>
        <v>16,328</v>
      </c>
      <c r="J45">
        <v>1E-4</v>
      </c>
      <c r="K45" t="b">
        <v>0</v>
      </c>
      <c r="S45" s="6">
        <f t="shared" si="5"/>
        <v>1.25203145175432E-2</v>
      </c>
      <c r="T45" s="3">
        <f t="shared" si="6"/>
        <v>58513689.897738144</v>
      </c>
      <c r="U45" s="3">
        <f t="shared" si="3"/>
        <v>204.43169544244537</v>
      </c>
      <c r="V45" t="b">
        <v>0</v>
      </c>
    </row>
    <row r="46" spans="1:22">
      <c r="A46">
        <v>79</v>
      </c>
      <c r="B46" s="1" t="s">
        <v>316</v>
      </c>
      <c r="C46" t="s">
        <v>317</v>
      </c>
      <c r="D46" s="2" t="str">
        <f t="shared" si="4"/>
        <v>54,456,465,473</v>
      </c>
      <c r="E46" t="s">
        <v>318</v>
      </c>
      <c r="F46">
        <v>2.4199999999999999E-2</v>
      </c>
      <c r="G46">
        <v>9450231</v>
      </c>
      <c r="H46" s="2" t="s">
        <v>319</v>
      </c>
      <c r="I46" s="2" t="str">
        <f t="shared" si="1"/>
        <v>5,762</v>
      </c>
      <c r="J46">
        <v>6.9999999999999999E-4</v>
      </c>
      <c r="K46" t="b">
        <v>0</v>
      </c>
      <c r="S46" s="6">
        <f t="shared" si="5"/>
        <v>1.25203145175432E-2</v>
      </c>
      <c r="T46" s="3">
        <f t="shared" si="6"/>
        <v>681812075.23569191</v>
      </c>
      <c r="U46" s="3">
        <f t="shared" si="3"/>
        <v>72.142052250083921</v>
      </c>
      <c r="V46" t="b">
        <v>0</v>
      </c>
    </row>
    <row r="47" spans="1:22">
      <c r="A47">
        <v>166</v>
      </c>
      <c r="B47" s="1" t="s">
        <v>663</v>
      </c>
      <c r="C47" t="s">
        <v>664</v>
      </c>
      <c r="D47" s="2" t="str">
        <f t="shared" si="4"/>
        <v>1,862,614,800</v>
      </c>
      <c r="E47" t="s">
        <v>665</v>
      </c>
      <c r="F47">
        <v>1.44E-2</v>
      </c>
      <c r="G47">
        <v>375769</v>
      </c>
      <c r="H47" s="2" t="s">
        <v>666</v>
      </c>
      <c r="I47" s="2" t="str">
        <f t="shared" si="1"/>
        <v>4,957</v>
      </c>
      <c r="J47">
        <v>0</v>
      </c>
      <c r="K47" t="b">
        <v>0</v>
      </c>
      <c r="S47" s="6">
        <f t="shared" si="5"/>
        <v>1.25203145175432E-2</v>
      </c>
      <c r="T47" s="3">
        <f t="shared" si="6"/>
        <v>23320523.121030826</v>
      </c>
      <c r="U47" s="3">
        <f t="shared" si="3"/>
        <v>62.063199063461646</v>
      </c>
      <c r="V47" t="b">
        <v>0</v>
      </c>
    </row>
    <row r="48" spans="1:22">
      <c r="A48">
        <v>138</v>
      </c>
      <c r="B48" s="1" t="s">
        <v>551</v>
      </c>
      <c r="C48" t="s">
        <v>552</v>
      </c>
      <c r="D48" s="2" t="str">
        <f t="shared" si="4"/>
        <v>9,246,696,924</v>
      </c>
      <c r="E48" t="s">
        <v>553</v>
      </c>
      <c r="F48">
        <v>5.8400000000000001E-2</v>
      </c>
      <c r="G48">
        <v>11175198</v>
      </c>
      <c r="H48" s="2" t="s">
        <v>554</v>
      </c>
      <c r="I48" s="2" t="str">
        <f t="shared" si="1"/>
        <v>827</v>
      </c>
      <c r="J48">
        <v>1E-4</v>
      </c>
      <c r="K48" t="b">
        <v>0</v>
      </c>
      <c r="S48" s="6">
        <f t="shared" si="5"/>
        <v>1.25203145175432E-2</v>
      </c>
      <c r="T48" s="3">
        <f t="shared" si="6"/>
        <v>115771553.73687926</v>
      </c>
      <c r="U48" s="3">
        <f t="shared" si="3"/>
        <v>10.354300106008226</v>
      </c>
      <c r="V48" t="b">
        <v>0</v>
      </c>
    </row>
    <row r="49" spans="1:22">
      <c r="A49">
        <v>164</v>
      </c>
      <c r="B49" s="1" t="s">
        <v>655</v>
      </c>
      <c r="C49" t="s">
        <v>656</v>
      </c>
      <c r="D49" s="2" t="str">
        <f t="shared" si="4"/>
        <v>2,528,007,911</v>
      </c>
      <c r="E49" t="s">
        <v>657</v>
      </c>
      <c r="F49">
        <v>4.6300000000000001E-2</v>
      </c>
      <c r="G49">
        <v>745563</v>
      </c>
      <c r="H49" s="2" t="s">
        <v>658</v>
      </c>
      <c r="I49" s="2" t="str">
        <f t="shared" si="1"/>
        <v>3,391</v>
      </c>
      <c r="J49">
        <v>0</v>
      </c>
      <c r="K49" t="b">
        <v>0</v>
      </c>
      <c r="S49" s="6">
        <f t="shared" si="5"/>
        <v>1.25203145175432E-2</v>
      </c>
      <c r="T49" s="3">
        <f t="shared" si="6"/>
        <v>31651454.148557357</v>
      </c>
      <c r="U49" s="3">
        <f t="shared" si="3"/>
        <v>42.456386528988993</v>
      </c>
      <c r="V49" t="b">
        <v>0</v>
      </c>
    </row>
    <row r="50" spans="1:22">
      <c r="A50">
        <v>94</v>
      </c>
      <c r="B50" s="1" t="s">
        <v>375</v>
      </c>
      <c r="C50" t="s">
        <v>376</v>
      </c>
      <c r="D50" s="2" t="str">
        <f t="shared" si="4"/>
        <v>37,508,642,113</v>
      </c>
      <c r="E50" t="s">
        <v>377</v>
      </c>
      <c r="F50">
        <v>4.2000000000000003E-2</v>
      </c>
      <c r="G50">
        <v>11192855</v>
      </c>
      <c r="H50" s="2" t="s">
        <v>378</v>
      </c>
      <c r="I50" s="2" t="str">
        <f t="shared" si="1"/>
        <v>3,351</v>
      </c>
      <c r="J50">
        <v>5.0000000000000001E-4</v>
      </c>
      <c r="K50" t="b">
        <v>0</v>
      </c>
      <c r="S50" s="6">
        <f t="shared" si="5"/>
        <v>1.25203145175432E-2</v>
      </c>
      <c r="T50" s="3">
        <f t="shared" si="6"/>
        <v>469619996.38072616</v>
      </c>
      <c r="U50" s="3">
        <f t="shared" si="3"/>
        <v>41.955573948287267</v>
      </c>
      <c r="V50" t="b">
        <v>0</v>
      </c>
    </row>
    <row r="51" spans="1:22">
      <c r="A51">
        <v>114</v>
      </c>
      <c r="B51" s="1" t="s">
        <v>455</v>
      </c>
      <c r="C51" t="s">
        <v>456</v>
      </c>
      <c r="D51" s="2" t="str">
        <f t="shared" si="4"/>
        <v>18,054,854,789</v>
      </c>
      <c r="E51" t="s">
        <v>457</v>
      </c>
      <c r="F51">
        <v>3.1899999999999998E-2</v>
      </c>
      <c r="G51">
        <v>3351525</v>
      </c>
      <c r="H51" s="2" t="s">
        <v>458</v>
      </c>
      <c r="I51" s="2" t="str">
        <f t="shared" si="1"/>
        <v>5,387</v>
      </c>
      <c r="J51">
        <v>2.0000000000000001E-4</v>
      </c>
      <c r="K51" t="b">
        <v>0</v>
      </c>
      <c r="S51" s="6">
        <f t="shared" si="5"/>
        <v>1.25203145175432E-2</v>
      </c>
      <c r="T51" s="3">
        <f t="shared" si="6"/>
        <v>226052460.52685109</v>
      </c>
      <c r="U51" s="3">
        <f t="shared" si="3"/>
        <v>67.446934306005218</v>
      </c>
      <c r="V51" t="b">
        <v>0</v>
      </c>
    </row>
    <row r="52" spans="1:22">
      <c r="A52">
        <v>115</v>
      </c>
      <c r="B52" s="1" t="s">
        <v>459</v>
      </c>
      <c r="C52" t="s">
        <v>460</v>
      </c>
      <c r="D52" s="2" t="str">
        <f t="shared" si="4"/>
        <v>17,406,565,823</v>
      </c>
      <c r="E52" t="s">
        <v>461</v>
      </c>
      <c r="F52">
        <v>2.3599999999999999E-2</v>
      </c>
      <c r="G52">
        <v>2205080</v>
      </c>
      <c r="H52" s="2" t="s">
        <v>462</v>
      </c>
      <c r="I52" s="2" t="str">
        <f t="shared" si="1"/>
        <v>7,894</v>
      </c>
      <c r="J52">
        <v>2.0000000000000001E-4</v>
      </c>
      <c r="K52" t="b">
        <v>0</v>
      </c>
      <c r="S52" s="6">
        <f t="shared" si="5"/>
        <v>1.25203145175432E-2</v>
      </c>
      <c r="T52" s="3">
        <f t="shared" si="6"/>
        <v>217935678.77427819</v>
      </c>
      <c r="U52" s="3">
        <f t="shared" si="3"/>
        <v>98.835362801486028</v>
      </c>
      <c r="V52" t="b">
        <v>0</v>
      </c>
    </row>
    <row r="53" spans="1:22">
      <c r="A53">
        <v>8</v>
      </c>
      <c r="B53" s="1" t="s">
        <v>37</v>
      </c>
      <c r="C53" t="s">
        <v>38</v>
      </c>
      <c r="D53" s="2" t="str">
        <f t="shared" si="4"/>
        <v>2,053,594,877,013</v>
      </c>
      <c r="E53" t="s">
        <v>39</v>
      </c>
      <c r="F53">
        <v>9.7999999999999997E-3</v>
      </c>
      <c r="G53">
        <v>207833823</v>
      </c>
      <c r="H53" s="2" t="s">
        <v>40</v>
      </c>
      <c r="I53" s="2" t="str">
        <f t="shared" si="1"/>
        <v>9,881</v>
      </c>
      <c r="J53">
        <v>2.5399999999999999E-2</v>
      </c>
      <c r="K53" t="b">
        <v>0</v>
      </c>
      <c r="S53" s="6">
        <f t="shared" si="5"/>
        <v>1.25203145175432E-2</v>
      </c>
      <c r="T53" s="3">
        <f t="shared" si="6"/>
        <v>25711653751.818207</v>
      </c>
      <c r="U53" s="3">
        <f t="shared" si="3"/>
        <v>123.71322774784436</v>
      </c>
      <c r="V53" t="b">
        <v>0</v>
      </c>
    </row>
    <row r="54" spans="1:22">
      <c r="A54">
        <v>131</v>
      </c>
      <c r="B54" s="1" t="s">
        <v>523</v>
      </c>
      <c r="C54" t="s">
        <v>524</v>
      </c>
      <c r="D54" s="2" t="str">
        <f t="shared" si="4"/>
        <v>12,128,089,002</v>
      </c>
      <c r="E54" t="s">
        <v>525</v>
      </c>
      <c r="F54">
        <v>1.3299999999999999E-2</v>
      </c>
      <c r="G54">
        <v>424473</v>
      </c>
      <c r="H54" s="2" t="s">
        <v>526</v>
      </c>
      <c r="I54" s="2" t="str">
        <f t="shared" si="1"/>
        <v>28,572</v>
      </c>
      <c r="J54">
        <v>1E-4</v>
      </c>
      <c r="K54" t="b">
        <v>0</v>
      </c>
      <c r="S54" s="6">
        <f t="shared" si="5"/>
        <v>1.25203145175432E-2</v>
      </c>
      <c r="T54" s="3">
        <f t="shared" si="6"/>
        <v>151847488.80179662</v>
      </c>
      <c r="U54" s="3">
        <f t="shared" si="3"/>
        <v>357.73042639524431</v>
      </c>
      <c r="V54" t="b">
        <v>0</v>
      </c>
    </row>
    <row r="55" spans="1:22">
      <c r="A55">
        <v>128</v>
      </c>
      <c r="B55" s="1" t="s">
        <v>511</v>
      </c>
      <c r="C55" t="s">
        <v>512</v>
      </c>
      <c r="D55" s="2" t="str">
        <f t="shared" si="4"/>
        <v>12,322,864,245</v>
      </c>
      <c r="E55" t="s">
        <v>513</v>
      </c>
      <c r="F55">
        <v>6.3E-2</v>
      </c>
      <c r="G55">
        <v>19193234</v>
      </c>
      <c r="H55" s="2" t="s">
        <v>514</v>
      </c>
      <c r="I55" s="2" t="str">
        <f t="shared" si="1"/>
        <v>642</v>
      </c>
      <c r="J55">
        <v>2.0000000000000001E-4</v>
      </c>
      <c r="K55" t="b">
        <v>0</v>
      </c>
      <c r="S55" s="6">
        <f t="shared" si="5"/>
        <v>1.25203145175432E-2</v>
      </c>
      <c r="T55" s="3">
        <f t="shared" si="6"/>
        <v>154286136.10438752</v>
      </c>
      <c r="U55" s="3">
        <f t="shared" si="3"/>
        <v>8.0380419202627351</v>
      </c>
      <c r="V55" t="b">
        <v>0</v>
      </c>
    </row>
    <row r="56" spans="1:22">
      <c r="A56">
        <v>158</v>
      </c>
      <c r="B56" s="1" t="s">
        <v>631</v>
      </c>
      <c r="C56" t="s">
        <v>632</v>
      </c>
      <c r="D56" s="2" t="str">
        <f t="shared" si="4"/>
        <v>3,172,416,146</v>
      </c>
      <c r="E56" t="s">
        <v>633</v>
      </c>
      <c r="F56">
        <v>5.0000000000000001E-3</v>
      </c>
      <c r="G56">
        <v>10827019</v>
      </c>
      <c r="H56" s="2" t="s">
        <v>634</v>
      </c>
      <c r="I56" s="2" t="str">
        <f t="shared" si="1"/>
        <v>293</v>
      </c>
      <c r="J56">
        <v>0</v>
      </c>
      <c r="K56" t="b">
        <v>0</v>
      </c>
      <c r="S56" s="6">
        <f t="shared" si="5"/>
        <v>1.25203145175432E-2</v>
      </c>
      <c r="T56" s="3">
        <f t="shared" si="6"/>
        <v>39719647.928452246</v>
      </c>
      <c r="U56" s="3">
        <f t="shared" si="3"/>
        <v>3.6684521536401578</v>
      </c>
      <c r="V56" t="b">
        <v>0</v>
      </c>
    </row>
    <row r="57" spans="1:22">
      <c r="A57">
        <v>167</v>
      </c>
      <c r="B57" s="1" t="s">
        <v>667</v>
      </c>
      <c r="C57" t="s">
        <v>668</v>
      </c>
      <c r="D57" s="2" t="str">
        <f t="shared" si="4"/>
        <v>1,772,706,451</v>
      </c>
      <c r="E57" t="s">
        <v>669</v>
      </c>
      <c r="F57">
        <v>4.0099999999999997E-2</v>
      </c>
      <c r="G57">
        <v>537498</v>
      </c>
      <c r="H57" s="2" t="s">
        <v>670</v>
      </c>
      <c r="I57" s="2" t="str">
        <f t="shared" si="1"/>
        <v>3,298</v>
      </c>
      <c r="J57">
        <v>0</v>
      </c>
      <c r="K57" t="b">
        <v>0</v>
      </c>
      <c r="S57" s="6">
        <f t="shared" si="5"/>
        <v>1.25203145175432E-2</v>
      </c>
      <c r="T57" s="3">
        <f t="shared" si="6"/>
        <v>22194842.313797783</v>
      </c>
      <c r="U57" s="3">
        <f t="shared" si="3"/>
        <v>41.291997278857473</v>
      </c>
      <c r="V57" t="b">
        <v>0</v>
      </c>
    </row>
    <row r="58" spans="1:22">
      <c r="A58">
        <v>107</v>
      </c>
      <c r="B58" s="1" t="s">
        <v>427</v>
      </c>
      <c r="C58" t="s">
        <v>428</v>
      </c>
      <c r="D58" s="2" t="str">
        <f t="shared" si="4"/>
        <v>22,158,209,503</v>
      </c>
      <c r="E58" t="s">
        <v>429</v>
      </c>
      <c r="F58">
        <v>7.0999999999999994E-2</v>
      </c>
      <c r="G58">
        <v>16009409</v>
      </c>
      <c r="H58" s="2" t="s">
        <v>430</v>
      </c>
      <c r="I58" s="2" t="str">
        <f t="shared" si="1"/>
        <v>1,384</v>
      </c>
      <c r="J58">
        <v>2.9999999999999997E-4</v>
      </c>
      <c r="K58" t="b">
        <v>0</v>
      </c>
      <c r="S58" s="6">
        <f t="shared" si="5"/>
        <v>1.25203145175432E-2</v>
      </c>
      <c r="T58" s="3">
        <f t="shared" si="6"/>
        <v>277427752.12317461</v>
      </c>
      <c r="U58" s="3">
        <f t="shared" si="3"/>
        <v>17.32811529227979</v>
      </c>
      <c r="V58" t="b">
        <v>0</v>
      </c>
    </row>
    <row r="59" spans="1:22">
      <c r="A59">
        <v>97</v>
      </c>
      <c r="B59" s="1" t="s">
        <v>387</v>
      </c>
      <c r="C59" t="s">
        <v>388</v>
      </c>
      <c r="D59" s="2" t="str">
        <f t="shared" si="4"/>
        <v>34,922,782,311</v>
      </c>
      <c r="E59" t="s">
        <v>389</v>
      </c>
      <c r="F59">
        <v>3.5499999999999997E-2</v>
      </c>
      <c r="G59">
        <v>24566073</v>
      </c>
      <c r="H59" s="2" t="s">
        <v>390</v>
      </c>
      <c r="I59" s="2" t="str">
        <f t="shared" si="1"/>
        <v>1,422</v>
      </c>
      <c r="J59">
        <v>4.0000000000000002E-4</v>
      </c>
      <c r="K59" t="b">
        <v>0</v>
      </c>
      <c r="S59" s="6">
        <f t="shared" si="5"/>
        <v>1.25203145175432E-2</v>
      </c>
      <c r="T59" s="3">
        <f t="shared" si="6"/>
        <v>437244218.36141419</v>
      </c>
      <c r="U59" s="3">
        <f t="shared" si="3"/>
        <v>17.803887243946431</v>
      </c>
      <c r="V59" t="b">
        <v>0</v>
      </c>
    </row>
    <row r="60" spans="1:22">
      <c r="A60">
        <v>10</v>
      </c>
      <c r="B60" s="1" t="s">
        <v>45</v>
      </c>
      <c r="C60" t="s">
        <v>46</v>
      </c>
      <c r="D60" s="2" t="str">
        <f t="shared" si="4"/>
        <v>1,647,120,175,449</v>
      </c>
      <c r="E60" t="s">
        <v>47</v>
      </c>
      <c r="F60">
        <v>3.0499999999999999E-2</v>
      </c>
      <c r="G60">
        <v>36732095</v>
      </c>
      <c r="H60" s="2" t="s">
        <v>48</v>
      </c>
      <c r="I60" s="2" t="str">
        <f t="shared" si="1"/>
        <v>44,841</v>
      </c>
      <c r="J60">
        <v>2.0400000000000001E-2</v>
      </c>
      <c r="K60" t="b">
        <v>0</v>
      </c>
      <c r="S60" s="6">
        <f t="shared" si="5"/>
        <v>1.25203145175432E-2</v>
      </c>
      <c r="T60" s="3">
        <f t="shared" si="6"/>
        <v>20622462644.81242</v>
      </c>
      <c r="U60" s="3">
        <f t="shared" si="3"/>
        <v>561.42342328115467</v>
      </c>
      <c r="V60" t="b">
        <v>0</v>
      </c>
    </row>
    <row r="61" spans="1:22">
      <c r="A61">
        <v>165</v>
      </c>
      <c r="B61" s="1" t="s">
        <v>659</v>
      </c>
      <c r="C61" t="s">
        <v>660</v>
      </c>
      <c r="D61" s="2" t="str">
        <f t="shared" si="4"/>
        <v>1,949,411,659</v>
      </c>
      <c r="E61" t="s">
        <v>661</v>
      </c>
      <c r="F61">
        <v>4.2999999999999997E-2</v>
      </c>
      <c r="G61">
        <v>4596023</v>
      </c>
      <c r="H61" s="2" t="s">
        <v>662</v>
      </c>
      <c r="I61" s="2" t="str">
        <f t="shared" si="1"/>
        <v>424</v>
      </c>
      <c r="J61">
        <v>0</v>
      </c>
      <c r="K61" t="b">
        <v>0</v>
      </c>
      <c r="S61" s="6">
        <f t="shared" si="5"/>
        <v>1.25203145175432E-2</v>
      </c>
      <c r="T61" s="3">
        <f t="shared" si="6"/>
        <v>24407247.094845675</v>
      </c>
      <c r="U61" s="3">
        <f t="shared" si="3"/>
        <v>5.3086133554383172</v>
      </c>
      <c r="V61" t="b">
        <v>0</v>
      </c>
    </row>
    <row r="62" spans="1:22">
      <c r="A62">
        <v>137</v>
      </c>
      <c r="B62" s="1" t="s">
        <v>547</v>
      </c>
      <c r="C62" t="s">
        <v>548</v>
      </c>
      <c r="D62" s="2" t="str">
        <f t="shared" si="4"/>
        <v>9,871,247,732</v>
      </c>
      <c r="E62" t="s">
        <v>549</v>
      </c>
      <c r="F62">
        <v>-2.9499999999999998E-2</v>
      </c>
      <c r="G62">
        <v>15016753</v>
      </c>
      <c r="H62" s="2" t="s">
        <v>550</v>
      </c>
      <c r="I62" s="2" t="str">
        <f t="shared" si="1"/>
        <v>657</v>
      </c>
      <c r="J62">
        <v>1E-4</v>
      </c>
      <c r="K62" t="b">
        <v>0</v>
      </c>
      <c r="S62" s="6">
        <f t="shared" si="5"/>
        <v>1.25203145175432E-2</v>
      </c>
      <c r="T62" s="3">
        <f t="shared" si="6"/>
        <v>123591126.28522499</v>
      </c>
      <c r="U62" s="3">
        <f t="shared" si="3"/>
        <v>8.2258466380258835</v>
      </c>
      <c r="V62" t="b">
        <v>0</v>
      </c>
    </row>
    <row r="63" spans="1:22">
      <c r="A63">
        <v>41</v>
      </c>
      <c r="B63" s="1" t="s">
        <v>164</v>
      </c>
      <c r="C63" t="s">
        <v>165</v>
      </c>
      <c r="D63" s="2" t="str">
        <f t="shared" si="4"/>
        <v>277,075,944,402</v>
      </c>
      <c r="E63" t="s">
        <v>166</v>
      </c>
      <c r="F63">
        <v>1.49E-2</v>
      </c>
      <c r="G63">
        <v>18470439</v>
      </c>
      <c r="H63" s="2" t="s">
        <v>167</v>
      </c>
      <c r="I63" s="2" t="str">
        <f t="shared" si="1"/>
        <v>15,001</v>
      </c>
      <c r="J63">
        <v>3.3999999999999998E-3</v>
      </c>
      <c r="K63" t="b">
        <v>0</v>
      </c>
      <c r="S63" s="6">
        <f t="shared" si="5"/>
        <v>1.25203145175432E-2</v>
      </c>
      <c r="T63" s="3">
        <f t="shared" si="6"/>
        <v>3469077969.1583533</v>
      </c>
      <c r="U63" s="3">
        <f t="shared" si="3"/>
        <v>187.81723807766554</v>
      </c>
      <c r="V63" t="b">
        <v>0</v>
      </c>
    </row>
    <row r="64" spans="1:22">
      <c r="A64">
        <v>2</v>
      </c>
      <c r="B64" s="1" t="s">
        <v>13</v>
      </c>
      <c r="C64" t="s">
        <v>14</v>
      </c>
      <c r="D64" s="2" t="str">
        <f t="shared" si="4"/>
        <v>12,237,700,479,375</v>
      </c>
      <c r="E64" t="s">
        <v>15</v>
      </c>
      <c r="F64">
        <v>6.9000000000000006E-2</v>
      </c>
      <c r="G64">
        <v>1421021791</v>
      </c>
      <c r="H64" s="2" t="s">
        <v>16</v>
      </c>
      <c r="I64" s="2" t="str">
        <f t="shared" si="1"/>
        <v>8,612</v>
      </c>
      <c r="J64">
        <v>0.1512</v>
      </c>
      <c r="K64" t="b">
        <v>0</v>
      </c>
      <c r="S64" s="6">
        <f t="shared" si="5"/>
        <v>1.25203145175432E-2</v>
      </c>
      <c r="T64" s="3">
        <f t="shared" si="6"/>
        <v>153219858973.26419</v>
      </c>
      <c r="U64" s="3">
        <f t="shared" si="3"/>
        <v>107.82494862508204</v>
      </c>
      <c r="V64" t="b">
        <v>0</v>
      </c>
    </row>
    <row r="65" spans="1:22">
      <c r="A65">
        <v>38</v>
      </c>
      <c r="B65" s="1" t="s">
        <v>153</v>
      </c>
      <c r="C65" t="s">
        <v>154</v>
      </c>
      <c r="D65" s="2" t="str">
        <f t="shared" si="4"/>
        <v>314,457,601,860</v>
      </c>
      <c r="E65" t="s">
        <v>155</v>
      </c>
      <c r="F65">
        <v>1.7899999999999999E-2</v>
      </c>
      <c r="G65">
        <v>48909839</v>
      </c>
      <c r="H65" s="2" t="s">
        <v>156</v>
      </c>
      <c r="I65" s="2" t="str">
        <f t="shared" si="1"/>
        <v>6,429</v>
      </c>
      <c r="J65">
        <v>3.8999999999999998E-3</v>
      </c>
      <c r="K65" t="b">
        <v>0</v>
      </c>
      <c r="S65" s="6">
        <f t="shared" si="5"/>
        <v>1.25203145175432E-2</v>
      </c>
      <c r="T65" s="3">
        <f t="shared" si="6"/>
        <v>3937108077.7195778</v>
      </c>
      <c r="U65" s="3">
        <f t="shared" si="3"/>
        <v>80.49310203328524</v>
      </c>
      <c r="V65" t="b">
        <v>0</v>
      </c>
    </row>
    <row r="66" spans="1:22">
      <c r="A66">
        <v>177</v>
      </c>
      <c r="B66" s="1" t="s">
        <v>707</v>
      </c>
      <c r="C66" t="s">
        <v>708</v>
      </c>
      <c r="D66" s="2" t="str">
        <f t="shared" si="4"/>
        <v>1,068,124,330</v>
      </c>
      <c r="E66" t="s">
        <v>709</v>
      </c>
      <c r="F66">
        <v>2.7099999999999999E-2</v>
      </c>
      <c r="G66">
        <v>813892</v>
      </c>
      <c r="H66" s="2" t="s">
        <v>710</v>
      </c>
      <c r="I66" s="2" t="str">
        <f t="shared" si="1"/>
        <v>1,312</v>
      </c>
      <c r="J66">
        <v>0</v>
      </c>
      <c r="K66" t="b">
        <v>0</v>
      </c>
      <c r="S66" s="6">
        <f t="shared" si="5"/>
        <v>1.25203145175432E-2</v>
      </c>
      <c r="T66" s="3">
        <f t="shared" si="6"/>
        <v>13373252.555440104</v>
      </c>
      <c r="U66" s="3">
        <f t="shared" si="3"/>
        <v>16.426652647016677</v>
      </c>
      <c r="V66" t="b">
        <v>0</v>
      </c>
    </row>
    <row r="67" spans="1:22">
      <c r="A67">
        <v>140</v>
      </c>
      <c r="B67" s="1" t="s">
        <v>559</v>
      </c>
      <c r="C67" t="s">
        <v>560</v>
      </c>
      <c r="D67" s="2" t="str">
        <f t="shared" ref="D67:D98" si="7">RIGHT(C67, LEN(C67)-1)</f>
        <v>8,701,334,800</v>
      </c>
      <c r="E67" t="s">
        <v>561</v>
      </c>
      <c r="F67">
        <v>-3.1E-2</v>
      </c>
      <c r="G67">
        <v>5110695</v>
      </c>
      <c r="H67" s="2" t="s">
        <v>562</v>
      </c>
      <c r="I67" s="2" t="str">
        <f t="shared" ref="I67:I130" si="8">RIGHT(H67, LEN(H67)-1)</f>
        <v>1,703</v>
      </c>
      <c r="J67">
        <v>1E-4</v>
      </c>
      <c r="K67" t="b">
        <v>0</v>
      </c>
      <c r="S67" s="6">
        <f t="shared" ref="S67:S98" si="9">$R$195</f>
        <v>1.25203145175432E-2</v>
      </c>
      <c r="T67" s="3">
        <f t="shared" ref="T67:T98" si="10">D67*S67</f>
        <v>108943448.41844386</v>
      </c>
      <c r="U67" s="3">
        <f t="shared" si="3"/>
        <v>21.322095623376072</v>
      </c>
      <c r="V67" t="b">
        <v>0</v>
      </c>
    </row>
    <row r="68" spans="1:22">
      <c r="A68">
        <v>76</v>
      </c>
      <c r="B68" s="1" t="s">
        <v>304</v>
      </c>
      <c r="C68" t="s">
        <v>305</v>
      </c>
      <c r="D68" s="2" t="str">
        <f t="shared" si="7"/>
        <v>57,285,984,448</v>
      </c>
      <c r="E68" t="s">
        <v>306</v>
      </c>
      <c r="F68">
        <v>3.2800000000000003E-2</v>
      </c>
      <c r="G68">
        <v>4949954</v>
      </c>
      <c r="H68" s="2" t="s">
        <v>307</v>
      </c>
      <c r="I68" s="2" t="str">
        <f t="shared" si="8"/>
        <v>11,573</v>
      </c>
      <c r="J68">
        <v>6.9999999999999999E-4</v>
      </c>
      <c r="K68" t="b">
        <v>0</v>
      </c>
      <c r="S68" s="6">
        <f t="shared" si="9"/>
        <v>1.25203145175432E-2</v>
      </c>
      <c r="T68" s="3">
        <f t="shared" si="10"/>
        <v>717238542.73604846</v>
      </c>
      <c r="U68" s="3">
        <f t="shared" ref="U68:U131" si="11">I68*S68</f>
        <v>144.89759991152746</v>
      </c>
      <c r="V68" t="b">
        <v>0</v>
      </c>
    </row>
    <row r="69" spans="1:22">
      <c r="A69">
        <v>95</v>
      </c>
      <c r="B69" s="1" t="s">
        <v>379</v>
      </c>
      <c r="C69" t="s">
        <v>380</v>
      </c>
      <c r="D69" s="2" t="str">
        <f t="shared" si="7"/>
        <v>37,353,276,059</v>
      </c>
      <c r="E69" t="s">
        <v>381</v>
      </c>
      <c r="F69">
        <v>7.6999999999999999E-2</v>
      </c>
      <c r="G69">
        <v>24437470</v>
      </c>
      <c r="H69" s="2" t="s">
        <v>382</v>
      </c>
      <c r="I69" s="2" t="str">
        <f t="shared" si="8"/>
        <v>1,529</v>
      </c>
      <c r="J69">
        <v>5.0000000000000001E-4</v>
      </c>
      <c r="K69" t="b">
        <v>0</v>
      </c>
      <c r="S69" s="6">
        <f t="shared" si="9"/>
        <v>1.25203145175432E-2</v>
      </c>
      <c r="T69" s="3">
        <f t="shared" si="10"/>
        <v>467674764.51929659</v>
      </c>
      <c r="U69" s="3">
        <f t="shared" si="11"/>
        <v>19.143560897323553</v>
      </c>
      <c r="V69" t="b">
        <v>0</v>
      </c>
    </row>
    <row r="70" spans="1:22">
      <c r="A70">
        <v>63</v>
      </c>
      <c r="B70" s="1" t="s">
        <v>252</v>
      </c>
      <c r="C70" t="s">
        <v>253</v>
      </c>
      <c r="D70" s="2" t="str">
        <f t="shared" si="7"/>
        <v>96,851,000,000</v>
      </c>
      <c r="E70" t="s">
        <v>254</v>
      </c>
      <c r="F70">
        <v>1.78E-2</v>
      </c>
      <c r="G70">
        <v>11339254</v>
      </c>
      <c r="H70" s="2" t="s">
        <v>255</v>
      </c>
      <c r="I70" s="2" t="str">
        <f t="shared" si="8"/>
        <v>8,541</v>
      </c>
      <c r="J70">
        <v>1.1999999999999999E-3</v>
      </c>
      <c r="K70" t="b">
        <v>0</v>
      </c>
      <c r="S70" s="6">
        <f t="shared" si="9"/>
        <v>1.25203145175432E-2</v>
      </c>
      <c r="T70" s="3">
        <f t="shared" si="10"/>
        <v>1212604981.3385766</v>
      </c>
      <c r="U70" s="3">
        <f t="shared" si="11"/>
        <v>106.93600629433648</v>
      </c>
      <c r="V70" t="b">
        <v>0</v>
      </c>
    </row>
    <row r="71" spans="1:22">
      <c r="A71">
        <v>183</v>
      </c>
      <c r="B71" s="1" t="s">
        <v>731</v>
      </c>
      <c r="C71" t="s">
        <v>732</v>
      </c>
      <c r="D71" s="2" t="str">
        <f t="shared" si="7"/>
        <v>496,727,000</v>
      </c>
      <c r="E71" t="s">
        <v>733</v>
      </c>
      <c r="F71">
        <v>-9.5299999999999996E-2</v>
      </c>
      <c r="G71">
        <v>71458</v>
      </c>
      <c r="H71" s="2" t="s">
        <v>734</v>
      </c>
      <c r="I71" s="2" t="str">
        <f t="shared" si="8"/>
        <v>6,951</v>
      </c>
      <c r="J71">
        <v>0</v>
      </c>
      <c r="K71" t="b">
        <v>0</v>
      </c>
      <c r="S71" s="6">
        <f t="shared" si="9"/>
        <v>1.25203145175432E-2</v>
      </c>
      <c r="T71" s="3">
        <f t="shared" si="10"/>
        <v>6219178.2693556817</v>
      </c>
      <c r="U71" s="3">
        <f t="shared" si="11"/>
        <v>87.028706211442781</v>
      </c>
      <c r="V71" t="b">
        <v>0</v>
      </c>
    </row>
    <row r="72" spans="1:22">
      <c r="A72">
        <v>68</v>
      </c>
      <c r="B72" s="1" t="s">
        <v>272</v>
      </c>
      <c r="C72" t="s">
        <v>273</v>
      </c>
      <c r="D72" s="2" t="str">
        <f t="shared" si="7"/>
        <v>75,931,656,815</v>
      </c>
      <c r="E72" t="s">
        <v>274</v>
      </c>
      <c r="F72">
        <v>4.5499999999999999E-2</v>
      </c>
      <c r="G72">
        <v>10513104</v>
      </c>
      <c r="H72" s="2" t="s">
        <v>275</v>
      </c>
      <c r="I72" s="2" t="str">
        <f t="shared" si="8"/>
        <v>7,223</v>
      </c>
      <c r="J72">
        <v>8.9999999999999998E-4</v>
      </c>
      <c r="K72" t="b">
        <v>0</v>
      </c>
      <c r="S72" s="6">
        <f t="shared" si="9"/>
        <v>1.25203145175432E-2</v>
      </c>
      <c r="T72" s="3">
        <f t="shared" si="10"/>
        <v>950688225.16195261</v>
      </c>
      <c r="U72" s="3">
        <f t="shared" si="11"/>
        <v>90.43423176021453</v>
      </c>
      <c r="V72" t="b">
        <v>0</v>
      </c>
    </row>
    <row r="73" spans="1:22">
      <c r="A73">
        <v>93</v>
      </c>
      <c r="B73" s="1" t="s">
        <v>371</v>
      </c>
      <c r="C73" t="s">
        <v>372</v>
      </c>
      <c r="D73" s="2" t="str">
        <f t="shared" si="7"/>
        <v>37,642,482,562</v>
      </c>
      <c r="E73" t="s">
        <v>373</v>
      </c>
      <c r="F73">
        <v>3.6999999999999998E-2</v>
      </c>
      <c r="G73">
        <v>81398764</v>
      </c>
      <c r="H73" s="2" t="s">
        <v>374</v>
      </c>
      <c r="I73" s="2" t="str">
        <f t="shared" si="8"/>
        <v>462</v>
      </c>
      <c r="J73">
        <v>5.0000000000000001E-4</v>
      </c>
      <c r="K73" t="b">
        <v>0</v>
      </c>
      <c r="S73" s="6">
        <f t="shared" si="9"/>
        <v>1.25203145175432E-2</v>
      </c>
      <c r="T73" s="3">
        <f t="shared" si="10"/>
        <v>471295720.89737535</v>
      </c>
      <c r="U73" s="3">
        <f t="shared" si="11"/>
        <v>5.7843853071049587</v>
      </c>
      <c r="V73" t="b">
        <v>0</v>
      </c>
    </row>
    <row r="74" spans="1:22">
      <c r="A74">
        <v>62</v>
      </c>
      <c r="B74" s="1" t="s">
        <v>248</v>
      </c>
      <c r="C74" t="s">
        <v>249</v>
      </c>
      <c r="D74" s="2" t="str">
        <f t="shared" si="7"/>
        <v>104,295,862,000</v>
      </c>
      <c r="E74" t="s">
        <v>250</v>
      </c>
      <c r="F74">
        <v>2.3699999999999999E-2</v>
      </c>
      <c r="G74">
        <v>16785361</v>
      </c>
      <c r="H74" s="2" t="s">
        <v>251</v>
      </c>
      <c r="I74" s="2" t="str">
        <f t="shared" si="8"/>
        <v>6,214</v>
      </c>
      <c r="J74">
        <v>1.2999999999999999E-3</v>
      </c>
      <c r="K74" t="b">
        <v>0</v>
      </c>
      <c r="S74" s="6">
        <f t="shared" si="9"/>
        <v>1.25203145175432E-2</v>
      </c>
      <c r="T74" s="3">
        <f t="shared" si="10"/>
        <v>1305816995.1182823</v>
      </c>
      <c r="U74" s="3">
        <f t="shared" si="11"/>
        <v>77.801234412013443</v>
      </c>
      <c r="V74" t="b">
        <v>0</v>
      </c>
    </row>
    <row r="75" spans="1:22">
      <c r="A75">
        <v>44</v>
      </c>
      <c r="B75" s="1" t="s">
        <v>176</v>
      </c>
      <c r="C75" t="s">
        <v>177</v>
      </c>
      <c r="D75" s="2" t="str">
        <f t="shared" si="7"/>
        <v>235,369,129,338</v>
      </c>
      <c r="E75" t="s">
        <v>178</v>
      </c>
      <c r="F75">
        <v>4.1799999999999997E-2</v>
      </c>
      <c r="G75">
        <v>96442591</v>
      </c>
      <c r="H75" s="2" t="s">
        <v>179</v>
      </c>
      <c r="I75" s="2" t="str">
        <f t="shared" si="8"/>
        <v>2,441</v>
      </c>
      <c r="J75">
        <v>2.8999999999999998E-3</v>
      </c>
      <c r="K75" t="b">
        <v>0</v>
      </c>
      <c r="S75" s="6">
        <f t="shared" si="9"/>
        <v>1.25203145175432E-2</v>
      </c>
      <c r="T75" s="3">
        <f t="shared" si="10"/>
        <v>2946895527.0320644</v>
      </c>
      <c r="U75" s="3">
        <f t="shared" si="11"/>
        <v>30.562087737322951</v>
      </c>
      <c r="V75" t="b">
        <v>0</v>
      </c>
    </row>
    <row r="76" spans="1:22">
      <c r="A76">
        <v>104</v>
      </c>
      <c r="B76" s="1" t="s">
        <v>415</v>
      </c>
      <c r="C76" t="s">
        <v>416</v>
      </c>
      <c r="D76" s="2" t="str">
        <f t="shared" si="7"/>
        <v>24,805,439,600</v>
      </c>
      <c r="E76" t="s">
        <v>417</v>
      </c>
      <c r="F76">
        <v>2.3199999999999998E-2</v>
      </c>
      <c r="G76">
        <v>6388126</v>
      </c>
      <c r="H76" s="2" t="s">
        <v>418</v>
      </c>
      <c r="I76" s="2" t="str">
        <f t="shared" si="8"/>
        <v>3,883</v>
      </c>
      <c r="J76">
        <v>2.9999999999999997E-4</v>
      </c>
      <c r="K76" t="b">
        <v>0</v>
      </c>
      <c r="S76" s="6">
        <f t="shared" si="9"/>
        <v>1.25203145175432E-2</v>
      </c>
      <c r="T76" s="3">
        <f t="shared" si="10"/>
        <v>310571905.53792101</v>
      </c>
      <c r="U76" s="3">
        <f t="shared" si="11"/>
        <v>48.616381271620249</v>
      </c>
      <c r="V76" t="b">
        <v>0</v>
      </c>
    </row>
    <row r="77" spans="1:22">
      <c r="A77">
        <v>129</v>
      </c>
      <c r="B77" s="1" t="s">
        <v>515</v>
      </c>
      <c r="C77" t="s">
        <v>516</v>
      </c>
      <c r="D77" s="2" t="str">
        <f t="shared" si="7"/>
        <v>12,293,579,173</v>
      </c>
      <c r="E77" t="s">
        <v>517</v>
      </c>
      <c r="F77">
        <v>-4.9200000000000001E-2</v>
      </c>
      <c r="G77">
        <v>1262002</v>
      </c>
      <c r="H77" s="2" t="s">
        <v>518</v>
      </c>
      <c r="I77" s="2" t="str">
        <f t="shared" si="8"/>
        <v>9,741</v>
      </c>
      <c r="J77">
        <v>2.0000000000000001E-4</v>
      </c>
      <c r="K77" t="b">
        <v>0</v>
      </c>
      <c r="S77" s="6">
        <f t="shared" si="9"/>
        <v>1.25203145175432E-2</v>
      </c>
      <c r="T77" s="3">
        <f t="shared" si="10"/>
        <v>153919477.79227862</v>
      </c>
      <c r="U77" s="3">
        <f t="shared" si="11"/>
        <v>121.96038371538832</v>
      </c>
      <c r="V77" t="b">
        <v>0</v>
      </c>
    </row>
    <row r="78" spans="1:22">
      <c r="A78">
        <v>154</v>
      </c>
      <c r="B78" s="1" t="s">
        <v>615</v>
      </c>
      <c r="C78" t="s">
        <v>616</v>
      </c>
      <c r="D78" s="2" t="str">
        <f t="shared" si="7"/>
        <v>4,433,664,364</v>
      </c>
      <c r="E78" t="s">
        <v>617</v>
      </c>
      <c r="F78">
        <v>1.8700000000000001E-2</v>
      </c>
      <c r="G78">
        <v>1124805</v>
      </c>
      <c r="H78" s="2" t="s">
        <v>618</v>
      </c>
      <c r="I78" s="2" t="str">
        <f t="shared" si="8"/>
        <v>3,942</v>
      </c>
      <c r="J78">
        <v>1E-4</v>
      </c>
      <c r="K78" t="b">
        <v>0</v>
      </c>
      <c r="S78" s="6">
        <f t="shared" si="9"/>
        <v>1.25203145175432E-2</v>
      </c>
      <c r="T78" s="3">
        <f t="shared" si="10"/>
        <v>55510872.302503139</v>
      </c>
      <c r="U78" s="3">
        <f t="shared" si="11"/>
        <v>49.355079828155297</v>
      </c>
      <c r="V78" t="b">
        <v>0</v>
      </c>
    </row>
    <row r="79" spans="1:22">
      <c r="A79">
        <v>66</v>
      </c>
      <c r="B79" s="1" t="s">
        <v>264</v>
      </c>
      <c r="C79" t="s">
        <v>265</v>
      </c>
      <c r="D79" s="2" t="str">
        <f t="shared" si="7"/>
        <v>80,561,496,134</v>
      </c>
      <c r="E79" t="s">
        <v>266</v>
      </c>
      <c r="F79">
        <v>0.10249999999999999</v>
      </c>
      <c r="G79">
        <v>106399924</v>
      </c>
      <c r="H79" s="2" t="s">
        <v>267</v>
      </c>
      <c r="I79" s="2" t="str">
        <f t="shared" si="8"/>
        <v>757</v>
      </c>
      <c r="J79">
        <v>1E-3</v>
      </c>
      <c r="K79" t="b">
        <v>0</v>
      </c>
      <c r="S79" s="6">
        <f t="shared" si="9"/>
        <v>1.25203145175432E-2</v>
      </c>
      <c r="T79" s="3">
        <f t="shared" si="10"/>
        <v>1008655269.6015207</v>
      </c>
      <c r="U79" s="3">
        <f t="shared" si="11"/>
        <v>9.4778780897802033</v>
      </c>
      <c r="V79" t="b">
        <v>0</v>
      </c>
    </row>
    <row r="80" spans="1:22">
      <c r="A80">
        <v>148</v>
      </c>
      <c r="B80" s="1" t="s">
        <v>591</v>
      </c>
      <c r="C80" t="s">
        <v>592</v>
      </c>
      <c r="D80" s="2" t="str">
        <f t="shared" si="7"/>
        <v>5,061,202,767</v>
      </c>
      <c r="E80" t="s">
        <v>593</v>
      </c>
      <c r="F80">
        <v>3.7999999999999999E-2</v>
      </c>
      <c r="G80">
        <v>877459</v>
      </c>
      <c r="H80" s="2" t="s">
        <v>594</v>
      </c>
      <c r="I80" s="2" t="str">
        <f t="shared" si="8"/>
        <v>5,768</v>
      </c>
      <c r="J80">
        <v>1E-4</v>
      </c>
      <c r="K80" t="b">
        <v>0</v>
      </c>
      <c r="S80" s="6">
        <f t="shared" si="9"/>
        <v>1.25203145175432E-2</v>
      </c>
      <c r="T80" s="3">
        <f t="shared" si="10"/>
        <v>63367850.479899913</v>
      </c>
      <c r="U80" s="3">
        <f t="shared" si="11"/>
        <v>72.217174137189176</v>
      </c>
      <c r="V80" t="b">
        <v>0</v>
      </c>
    </row>
    <row r="81" spans="1:22">
      <c r="A81">
        <v>119</v>
      </c>
      <c r="B81" s="1" t="s">
        <v>475</v>
      </c>
      <c r="C81" t="s">
        <v>476</v>
      </c>
      <c r="D81" s="2" t="str">
        <f t="shared" si="7"/>
        <v>15,013,950,984</v>
      </c>
      <c r="E81" t="s">
        <v>477</v>
      </c>
      <c r="F81">
        <v>5.0000000000000001E-3</v>
      </c>
      <c r="G81">
        <v>2064823</v>
      </c>
      <c r="H81" s="2" t="s">
        <v>478</v>
      </c>
      <c r="I81" s="2" t="str">
        <f t="shared" si="8"/>
        <v>7,271</v>
      </c>
      <c r="J81">
        <v>2.0000000000000001E-4</v>
      </c>
      <c r="K81" t="b">
        <v>0</v>
      </c>
      <c r="S81" s="6">
        <f t="shared" si="9"/>
        <v>1.25203145175432E-2</v>
      </c>
      <c r="T81" s="3">
        <f t="shared" si="10"/>
        <v>187979388.47065723</v>
      </c>
      <c r="U81" s="3">
        <f t="shared" si="11"/>
        <v>91.035206857056608</v>
      </c>
      <c r="V81" t="b">
        <v>0</v>
      </c>
    </row>
    <row r="82" spans="1:22">
      <c r="A82">
        <v>173</v>
      </c>
      <c r="B82" s="1" t="s">
        <v>691</v>
      </c>
      <c r="C82" t="s">
        <v>692</v>
      </c>
      <c r="D82" s="2" t="str">
        <f t="shared" si="7"/>
        <v>1,489,464,788</v>
      </c>
      <c r="E82" t="s">
        <v>693</v>
      </c>
      <c r="F82">
        <v>4.5600000000000002E-2</v>
      </c>
      <c r="G82">
        <v>2213889</v>
      </c>
      <c r="H82" s="2" t="s">
        <v>694</v>
      </c>
      <c r="I82" s="2" t="str">
        <f t="shared" si="8"/>
        <v>673</v>
      </c>
      <c r="J82">
        <v>0</v>
      </c>
      <c r="K82" t="b">
        <v>0</v>
      </c>
      <c r="S82" s="6">
        <f t="shared" si="9"/>
        <v>1.25203145175432E-2</v>
      </c>
      <c r="T82" s="3">
        <f t="shared" si="10"/>
        <v>18648567.608565804</v>
      </c>
      <c r="U82" s="3">
        <f t="shared" si="11"/>
        <v>8.426171670306573</v>
      </c>
      <c r="V82" t="b">
        <v>0</v>
      </c>
    </row>
    <row r="83" spans="1:22">
      <c r="A83">
        <v>118</v>
      </c>
      <c r="B83" s="1" t="s">
        <v>471</v>
      </c>
      <c r="C83" t="s">
        <v>472</v>
      </c>
      <c r="D83" s="2" t="str">
        <f t="shared" si="7"/>
        <v>15,081,338,092</v>
      </c>
      <c r="E83" t="s">
        <v>473</v>
      </c>
      <c r="F83">
        <v>4.8300000000000003E-2</v>
      </c>
      <c r="G83">
        <v>4008716</v>
      </c>
      <c r="H83" s="2" t="s">
        <v>474</v>
      </c>
      <c r="I83" s="2" t="str">
        <f t="shared" si="8"/>
        <v>3,762</v>
      </c>
      <c r="J83">
        <v>2.0000000000000001E-4</v>
      </c>
      <c r="K83" t="b">
        <v>0</v>
      </c>
      <c r="S83" s="6">
        <f t="shared" si="9"/>
        <v>1.25203145175432E-2</v>
      </c>
      <c r="T83" s="3">
        <f t="shared" si="10"/>
        <v>188823096.25724488</v>
      </c>
      <c r="U83" s="3">
        <f t="shared" si="11"/>
        <v>47.101423214997517</v>
      </c>
      <c r="V83" t="b">
        <v>0</v>
      </c>
    </row>
    <row r="84" spans="1:22">
      <c r="A84">
        <v>74</v>
      </c>
      <c r="B84" s="1" t="s">
        <v>296</v>
      </c>
      <c r="C84" t="s">
        <v>297</v>
      </c>
      <c r="D84" s="2" t="str">
        <f t="shared" si="7"/>
        <v>58,996,776,238</v>
      </c>
      <c r="E84" t="s">
        <v>298</v>
      </c>
      <c r="F84">
        <v>8.14E-2</v>
      </c>
      <c r="G84">
        <v>29121465</v>
      </c>
      <c r="H84" s="2" t="s">
        <v>299</v>
      </c>
      <c r="I84" s="2" t="str">
        <f t="shared" si="8"/>
        <v>2,026</v>
      </c>
      <c r="J84">
        <v>6.9999999999999999E-4</v>
      </c>
      <c r="K84" t="b">
        <v>0</v>
      </c>
      <c r="S84" s="6">
        <f t="shared" si="9"/>
        <v>1.25203145175432E-2</v>
      </c>
      <c r="T84" s="3">
        <f t="shared" si="10"/>
        <v>738658194.02087915</v>
      </c>
      <c r="U84" s="3">
        <f t="shared" si="11"/>
        <v>25.366157212542525</v>
      </c>
      <c r="V84" t="b">
        <v>0</v>
      </c>
    </row>
    <row r="85" spans="1:22">
      <c r="A85">
        <v>176</v>
      </c>
      <c r="B85" s="1" t="s">
        <v>703</v>
      </c>
      <c r="C85" t="s">
        <v>704</v>
      </c>
      <c r="D85" s="2" t="str">
        <f t="shared" si="7"/>
        <v>1,126,882,296</v>
      </c>
      <c r="E85" t="s">
        <v>705</v>
      </c>
      <c r="F85">
        <v>5.0599999999999999E-2</v>
      </c>
      <c r="G85">
        <v>110874</v>
      </c>
      <c r="H85" s="2" t="s">
        <v>706</v>
      </c>
      <c r="I85" s="2" t="str">
        <f t="shared" si="8"/>
        <v>10,164</v>
      </c>
      <c r="J85">
        <v>0</v>
      </c>
      <c r="K85" t="b">
        <v>0</v>
      </c>
      <c r="S85" s="6">
        <f t="shared" si="9"/>
        <v>1.25203145175432E-2</v>
      </c>
      <c r="T85" s="3">
        <f t="shared" si="10"/>
        <v>14108920.770171214</v>
      </c>
      <c r="U85" s="3">
        <f t="shared" si="11"/>
        <v>127.25647675630908</v>
      </c>
      <c r="V85" t="b">
        <v>0</v>
      </c>
    </row>
    <row r="86" spans="1:22">
      <c r="A86">
        <v>147</v>
      </c>
      <c r="B86" s="1" t="s">
        <v>587</v>
      </c>
      <c r="C86" t="s">
        <v>588</v>
      </c>
      <c r="D86" s="2" t="str">
        <f t="shared" si="7"/>
        <v>5,859,000,000</v>
      </c>
      <c r="E86" t="s">
        <v>589</v>
      </c>
      <c r="F86">
        <v>1.9E-3</v>
      </c>
      <c r="G86">
        <v>164281</v>
      </c>
      <c r="H86" s="2" t="s">
        <v>590</v>
      </c>
      <c r="I86" s="2" t="str">
        <f t="shared" si="8"/>
        <v>35,665</v>
      </c>
      <c r="J86">
        <v>1E-4</v>
      </c>
      <c r="K86" t="b">
        <v>0</v>
      </c>
      <c r="S86" s="6">
        <f t="shared" si="9"/>
        <v>1.25203145175432E-2</v>
      </c>
      <c r="T86" s="3">
        <f t="shared" si="10"/>
        <v>73356522.758285612</v>
      </c>
      <c r="U86" s="3">
        <f t="shared" si="11"/>
        <v>446.53701726817826</v>
      </c>
      <c r="V86" t="b">
        <v>0</v>
      </c>
    </row>
    <row r="87" spans="1:22">
      <c r="A87">
        <v>69</v>
      </c>
      <c r="B87" s="1" t="s">
        <v>276</v>
      </c>
      <c r="C87" t="s">
        <v>277</v>
      </c>
      <c r="D87" s="2" t="str">
        <f t="shared" si="7"/>
        <v>75,620,095,538</v>
      </c>
      <c r="E87" t="s">
        <v>278</v>
      </c>
      <c r="F87">
        <v>2.76E-2</v>
      </c>
      <c r="G87">
        <v>16914970</v>
      </c>
      <c r="H87" s="2" t="s">
        <v>279</v>
      </c>
      <c r="I87" s="2" t="str">
        <f t="shared" si="8"/>
        <v>4,471</v>
      </c>
      <c r="J87">
        <v>8.9999999999999998E-4</v>
      </c>
      <c r="K87" t="b">
        <v>0</v>
      </c>
      <c r="S87" s="6">
        <f t="shared" si="9"/>
        <v>1.25203145175432E-2</v>
      </c>
      <c r="T87" s="3">
        <f t="shared" si="10"/>
        <v>946787379.98242521</v>
      </c>
      <c r="U87" s="3">
        <f t="shared" si="11"/>
        <v>55.978326207935652</v>
      </c>
      <c r="V87" t="b">
        <v>0</v>
      </c>
    </row>
    <row r="88" spans="1:22">
      <c r="A88">
        <v>136</v>
      </c>
      <c r="B88" s="1" t="s">
        <v>543</v>
      </c>
      <c r="C88" t="s">
        <v>544</v>
      </c>
      <c r="D88" s="2" t="str">
        <f t="shared" si="7"/>
        <v>10,472,514,515</v>
      </c>
      <c r="E88" t="s">
        <v>545</v>
      </c>
      <c r="F88">
        <v>0.106</v>
      </c>
      <c r="G88">
        <v>12067519</v>
      </c>
      <c r="H88" s="2" t="s">
        <v>546</v>
      </c>
      <c r="I88" s="2" t="str">
        <f t="shared" si="8"/>
        <v>868</v>
      </c>
      <c r="J88">
        <v>1E-4</v>
      </c>
      <c r="K88" t="b">
        <v>0</v>
      </c>
      <c r="S88" s="6">
        <f t="shared" si="9"/>
        <v>1.25203145175432E-2</v>
      </c>
      <c r="T88" s="3">
        <f t="shared" si="10"/>
        <v>131119175.51733638</v>
      </c>
      <c r="U88" s="3">
        <f t="shared" si="11"/>
        <v>10.867633001227498</v>
      </c>
      <c r="V88" t="b">
        <v>0</v>
      </c>
    </row>
    <row r="89" spans="1:22">
      <c r="A89">
        <v>174</v>
      </c>
      <c r="B89" s="1" t="s">
        <v>695</v>
      </c>
      <c r="C89" t="s">
        <v>696</v>
      </c>
      <c r="D89" s="2" t="str">
        <f t="shared" si="7"/>
        <v>1,346,841,897</v>
      </c>
      <c r="E89" t="s">
        <v>697</v>
      </c>
      <c r="F89">
        <v>5.9200000000000003E-2</v>
      </c>
      <c r="G89">
        <v>1828145</v>
      </c>
      <c r="H89" s="2" t="s">
        <v>698</v>
      </c>
      <c r="I89" s="2" t="str">
        <f t="shared" si="8"/>
        <v>737</v>
      </c>
      <c r="J89">
        <v>0</v>
      </c>
      <c r="K89" t="b">
        <v>0</v>
      </c>
      <c r="S89" s="6">
        <f t="shared" si="9"/>
        <v>1.25203145175432E-2</v>
      </c>
      <c r="T89" s="3">
        <f t="shared" si="10"/>
        <v>16862884.155844525</v>
      </c>
      <c r="U89" s="3">
        <f t="shared" si="11"/>
        <v>9.2274717994293383</v>
      </c>
      <c r="V89" t="b">
        <v>0</v>
      </c>
    </row>
    <row r="90" spans="1:22">
      <c r="A90">
        <v>156</v>
      </c>
      <c r="B90" s="1" t="s">
        <v>623</v>
      </c>
      <c r="C90" t="s">
        <v>624</v>
      </c>
      <c r="D90" s="2" t="str">
        <f t="shared" si="7"/>
        <v>3,621,046,005</v>
      </c>
      <c r="E90" t="s">
        <v>625</v>
      </c>
      <c r="F90">
        <v>2.92E-2</v>
      </c>
      <c r="G90">
        <v>775222</v>
      </c>
      <c r="H90" s="2" t="s">
        <v>626</v>
      </c>
      <c r="I90" s="2" t="str">
        <f t="shared" si="8"/>
        <v>4,671</v>
      </c>
      <c r="J90">
        <v>0</v>
      </c>
      <c r="K90" t="b">
        <v>0</v>
      </c>
      <c r="S90" s="6">
        <f t="shared" si="9"/>
        <v>1.25203145175432E-2</v>
      </c>
      <c r="T90" s="3">
        <f t="shared" si="10"/>
        <v>45336634.865093306</v>
      </c>
      <c r="U90" s="3">
        <f t="shared" si="11"/>
        <v>58.482389111444292</v>
      </c>
      <c r="V90" t="b">
        <v>0</v>
      </c>
    </row>
    <row r="91" spans="1:22">
      <c r="A91">
        <v>141</v>
      </c>
      <c r="B91" s="1" t="s">
        <v>563</v>
      </c>
      <c r="C91" t="s">
        <v>564</v>
      </c>
      <c r="D91" s="2" t="str">
        <f t="shared" si="7"/>
        <v>8,408,150,518</v>
      </c>
      <c r="E91" t="s">
        <v>565</v>
      </c>
      <c r="F91">
        <v>1.17E-2</v>
      </c>
      <c r="G91">
        <v>10982366</v>
      </c>
      <c r="H91" s="2" t="s">
        <v>566</v>
      </c>
      <c r="I91" s="2" t="str">
        <f t="shared" si="8"/>
        <v>766</v>
      </c>
      <c r="J91">
        <v>1E-4</v>
      </c>
      <c r="K91" t="b">
        <v>0</v>
      </c>
      <c r="S91" s="6">
        <f t="shared" si="9"/>
        <v>1.25203145175432E-2</v>
      </c>
      <c r="T91" s="3">
        <f t="shared" si="10"/>
        <v>105272688.99620378</v>
      </c>
      <c r="U91" s="3">
        <f t="shared" si="11"/>
        <v>9.5905609204380919</v>
      </c>
      <c r="V91" t="b">
        <v>0</v>
      </c>
    </row>
    <row r="92" spans="1:22">
      <c r="A92">
        <v>106</v>
      </c>
      <c r="B92" s="1" t="s">
        <v>423</v>
      </c>
      <c r="C92" t="s">
        <v>424</v>
      </c>
      <c r="D92" s="2" t="str">
        <f t="shared" si="7"/>
        <v>22,978,532,897</v>
      </c>
      <c r="E92" t="s">
        <v>425</v>
      </c>
      <c r="F92">
        <v>4.7899999999999998E-2</v>
      </c>
      <c r="G92">
        <v>9429013</v>
      </c>
      <c r="H92" s="2" t="s">
        <v>426</v>
      </c>
      <c r="I92" s="2" t="str">
        <f t="shared" si="8"/>
        <v>2,437</v>
      </c>
      <c r="J92">
        <v>2.9999999999999997E-4</v>
      </c>
      <c r="K92" t="b">
        <v>0</v>
      </c>
      <c r="S92" s="6">
        <f t="shared" si="9"/>
        <v>1.25203145175432E-2</v>
      </c>
      <c r="T92" s="3">
        <f t="shared" si="10"/>
        <v>287698459.02215314</v>
      </c>
      <c r="U92" s="3">
        <f t="shared" si="11"/>
        <v>30.512006479252779</v>
      </c>
      <c r="V92" t="b">
        <v>0</v>
      </c>
    </row>
    <row r="93" spans="1:22">
      <c r="A93">
        <v>33</v>
      </c>
      <c r="B93" s="1" t="s">
        <v>1</v>
      </c>
      <c r="C93" t="s">
        <v>137</v>
      </c>
      <c r="D93" s="2" t="str">
        <f t="shared" si="7"/>
        <v>341,449,340,451</v>
      </c>
      <c r="E93" t="s">
        <v>138</v>
      </c>
      <c r="F93">
        <v>3.7900000000000003E-2</v>
      </c>
      <c r="G93">
        <v>7306322</v>
      </c>
      <c r="H93" s="3" t="s">
        <v>781</v>
      </c>
      <c r="I93" s="2" t="str">
        <f t="shared" si="8"/>
        <v>46,733</v>
      </c>
      <c r="J93">
        <v>4.1999999999999997E-3</v>
      </c>
      <c r="K93" t="b">
        <v>1</v>
      </c>
      <c r="L93" t="s">
        <v>4</v>
      </c>
      <c r="M93" t="s">
        <v>3</v>
      </c>
      <c r="N93" t="s">
        <v>4</v>
      </c>
      <c r="O93" s="3">
        <v>1200</v>
      </c>
      <c r="P93" t="s">
        <v>3</v>
      </c>
      <c r="Q93" s="3">
        <v>1200</v>
      </c>
      <c r="R93" s="5">
        <f>Q93/I93</f>
        <v>2.5677786574797253E-2</v>
      </c>
      <c r="S93" s="6">
        <f t="shared" si="9"/>
        <v>1.25203145175432E-2</v>
      </c>
      <c r="T93" s="3">
        <f t="shared" si="10"/>
        <v>4275053134.2542062</v>
      </c>
      <c r="U93" s="3">
        <f t="shared" si="11"/>
        <v>585.11185834834635</v>
      </c>
      <c r="V93" t="b">
        <v>0</v>
      </c>
    </row>
    <row r="94" spans="1:22">
      <c r="A94">
        <v>105</v>
      </c>
      <c r="B94" s="1" t="s">
        <v>419</v>
      </c>
      <c r="C94" t="s">
        <v>420</v>
      </c>
      <c r="D94" s="2" t="str">
        <f t="shared" si="7"/>
        <v>24,488,467,010</v>
      </c>
      <c r="E94" t="s">
        <v>421</v>
      </c>
      <c r="F94">
        <v>3.6400000000000002E-2</v>
      </c>
      <c r="G94">
        <v>334393</v>
      </c>
      <c r="H94" s="2" t="s">
        <v>422</v>
      </c>
      <c r="I94" s="2" t="str">
        <f t="shared" si="8"/>
        <v>73,233</v>
      </c>
      <c r="J94">
        <v>2.9999999999999997E-4</v>
      </c>
      <c r="K94" t="b">
        <v>0</v>
      </c>
      <c r="S94" s="6">
        <f t="shared" si="9"/>
        <v>1.25203145175432E-2</v>
      </c>
      <c r="T94" s="3">
        <f t="shared" si="10"/>
        <v>306603309.0176807</v>
      </c>
      <c r="U94" s="3">
        <f t="shared" si="11"/>
        <v>916.9001930632412</v>
      </c>
      <c r="V94" t="b">
        <v>0</v>
      </c>
    </row>
    <row r="95" spans="1:22">
      <c r="A95">
        <v>5</v>
      </c>
      <c r="B95" s="1" t="s">
        <v>25</v>
      </c>
      <c r="C95" t="s">
        <v>26</v>
      </c>
      <c r="D95" s="2" t="str">
        <f t="shared" si="7"/>
        <v>2,650,725,335,364</v>
      </c>
      <c r="E95" t="s">
        <v>27</v>
      </c>
      <c r="F95">
        <v>6.6799999999999998E-2</v>
      </c>
      <c r="G95">
        <v>1338676785</v>
      </c>
      <c r="H95" s="2" t="s">
        <v>28</v>
      </c>
      <c r="I95" s="2" t="str">
        <f t="shared" si="8"/>
        <v>1,980</v>
      </c>
      <c r="J95">
        <v>3.2800000000000003E-2</v>
      </c>
      <c r="K95" t="b">
        <v>0</v>
      </c>
      <c r="S95" s="6">
        <f t="shared" si="9"/>
        <v>1.25203145175432E-2</v>
      </c>
      <c r="T95" s="3">
        <f t="shared" si="10"/>
        <v>33187914898.377457</v>
      </c>
      <c r="U95" s="3">
        <f t="shared" si="11"/>
        <v>24.790222744735537</v>
      </c>
      <c r="V95" t="b">
        <v>0</v>
      </c>
    </row>
    <row r="96" spans="1:22">
      <c r="A96">
        <v>16</v>
      </c>
      <c r="B96" s="1" t="s">
        <v>69</v>
      </c>
      <c r="C96" t="s">
        <v>70</v>
      </c>
      <c r="D96" s="2" t="str">
        <f t="shared" si="7"/>
        <v>1,015,420,587,285</v>
      </c>
      <c r="E96" t="s">
        <v>71</v>
      </c>
      <c r="F96">
        <v>5.0700000000000002E-2</v>
      </c>
      <c r="G96">
        <v>264650963</v>
      </c>
      <c r="H96" s="2" t="s">
        <v>72</v>
      </c>
      <c r="I96" s="2" t="str">
        <f t="shared" si="8"/>
        <v>3,837</v>
      </c>
      <c r="J96">
        <v>1.2500000000000001E-2</v>
      </c>
      <c r="K96" t="b">
        <v>0</v>
      </c>
      <c r="S96" s="6">
        <f t="shared" si="9"/>
        <v>1.25203145175432E-2</v>
      </c>
      <c r="T96" s="3">
        <f t="shared" si="10"/>
        <v>12713385120.396627</v>
      </c>
      <c r="U96" s="3">
        <f t="shared" si="11"/>
        <v>48.040446803813261</v>
      </c>
      <c r="V96" t="b">
        <v>0</v>
      </c>
    </row>
    <row r="97" spans="1:22">
      <c r="A97">
        <v>26</v>
      </c>
      <c r="B97" s="1" t="s">
        <v>109</v>
      </c>
      <c r="C97" t="s">
        <v>110</v>
      </c>
      <c r="D97" s="2" t="str">
        <f t="shared" si="7"/>
        <v>454,012,768,724</v>
      </c>
      <c r="E97" t="s">
        <v>111</v>
      </c>
      <c r="F97">
        <v>3.7600000000000001E-2</v>
      </c>
      <c r="G97">
        <v>80673883</v>
      </c>
      <c r="H97" s="2" t="s">
        <v>112</v>
      </c>
      <c r="I97" s="2" t="str">
        <f t="shared" si="8"/>
        <v>5,628</v>
      </c>
      <c r="J97">
        <v>5.5999999999999999E-3</v>
      </c>
      <c r="K97" t="b">
        <v>0</v>
      </c>
      <c r="S97" s="6">
        <f t="shared" si="9"/>
        <v>1.25203145175432E-2</v>
      </c>
      <c r="T97" s="3">
        <f t="shared" si="10"/>
        <v>5684382659.4050808</v>
      </c>
      <c r="U97" s="3">
        <f t="shared" si="11"/>
        <v>70.464330104733136</v>
      </c>
      <c r="V97" t="b">
        <v>0</v>
      </c>
    </row>
    <row r="98" spans="1:22">
      <c r="A98">
        <v>52</v>
      </c>
      <c r="B98" s="1" t="s">
        <v>208</v>
      </c>
      <c r="C98" t="s">
        <v>209</v>
      </c>
      <c r="D98" s="2" t="str">
        <f t="shared" si="7"/>
        <v>192,060,810,811</v>
      </c>
      <c r="E98" t="s">
        <v>210</v>
      </c>
      <c r="F98">
        <v>-2.07E-2</v>
      </c>
      <c r="G98">
        <v>37552781</v>
      </c>
      <c r="H98" s="2" t="s">
        <v>211</v>
      </c>
      <c r="I98" s="2" t="str">
        <f t="shared" si="8"/>
        <v>5,114</v>
      </c>
      <c r="J98">
        <v>2.3999999999999998E-3</v>
      </c>
      <c r="K98" t="b">
        <v>0</v>
      </c>
      <c r="S98" s="6">
        <f t="shared" si="9"/>
        <v>1.25203145175432E-2</v>
      </c>
      <c r="T98" s="3">
        <f t="shared" si="10"/>
        <v>2404661757.8480816</v>
      </c>
      <c r="U98" s="3">
        <f t="shared" si="11"/>
        <v>64.028888442715925</v>
      </c>
      <c r="V98" t="b">
        <v>0</v>
      </c>
    </row>
    <row r="99" spans="1:22">
      <c r="A99">
        <v>31</v>
      </c>
      <c r="B99" s="1" t="s">
        <v>129</v>
      </c>
      <c r="C99" t="s">
        <v>130</v>
      </c>
      <c r="D99" s="2" t="str">
        <f t="shared" ref="D99:D130" si="12">RIGHT(C99, LEN(C99)-1)</f>
        <v>353,268,411,919</v>
      </c>
      <c r="E99" t="s">
        <v>131</v>
      </c>
      <c r="F99">
        <v>3.3300000000000003E-2</v>
      </c>
      <c r="G99">
        <v>8243848</v>
      </c>
      <c r="H99" s="2" t="s">
        <v>132</v>
      </c>
      <c r="I99" s="2" t="str">
        <f t="shared" si="8"/>
        <v>42,852</v>
      </c>
      <c r="J99">
        <v>4.4000000000000003E-3</v>
      </c>
      <c r="K99" t="b">
        <v>0</v>
      </c>
      <c r="S99" s="6">
        <f t="shared" ref="S99:S130" si="13">$R$195</f>
        <v>1.25203145175432E-2</v>
      </c>
      <c r="T99" s="3">
        <f t="shared" ref="T99:T130" si="14">D99*S99</f>
        <v>4423031626.3388872</v>
      </c>
      <c r="U99" s="3">
        <f t="shared" si="11"/>
        <v>536.52051770576122</v>
      </c>
      <c r="V99" t="b">
        <v>0</v>
      </c>
    </row>
    <row r="100" spans="1:22">
      <c r="A100">
        <v>120</v>
      </c>
      <c r="B100" s="1" t="s">
        <v>479</v>
      </c>
      <c r="C100" t="s">
        <v>480</v>
      </c>
      <c r="D100" s="2" t="str">
        <f t="shared" si="12"/>
        <v>14,781,107,822</v>
      </c>
      <c r="E100" t="s">
        <v>481</v>
      </c>
      <c r="F100">
        <v>9.7999999999999997E-3</v>
      </c>
      <c r="G100">
        <v>2920848</v>
      </c>
      <c r="H100" s="2" t="s">
        <v>482</v>
      </c>
      <c r="I100" s="2" t="str">
        <f t="shared" si="8"/>
        <v>5,061</v>
      </c>
      <c r="J100">
        <v>2.0000000000000001E-4</v>
      </c>
      <c r="K100" t="b">
        <v>0</v>
      </c>
      <c r="S100" s="6">
        <f t="shared" si="13"/>
        <v>1.25203145175432E-2</v>
      </c>
      <c r="T100" s="3">
        <f t="shared" si="14"/>
        <v>185064118.84915796</v>
      </c>
      <c r="U100" s="3">
        <f t="shared" si="11"/>
        <v>63.365311773286138</v>
      </c>
      <c r="V100" t="b">
        <v>0</v>
      </c>
    </row>
    <row r="101" spans="1:22">
      <c r="A101">
        <v>3</v>
      </c>
      <c r="B101" s="1" t="s">
        <v>17</v>
      </c>
      <c r="C101" t="s">
        <v>18</v>
      </c>
      <c r="D101" s="2" t="str">
        <f t="shared" si="12"/>
        <v>4,872,415,104,315</v>
      </c>
      <c r="E101" t="s">
        <v>19</v>
      </c>
      <c r="F101">
        <v>1.7100000000000001E-2</v>
      </c>
      <c r="G101">
        <v>127502725</v>
      </c>
      <c r="H101" s="2" t="s">
        <v>20</v>
      </c>
      <c r="I101" s="2" t="str">
        <f t="shared" si="8"/>
        <v>38,214</v>
      </c>
      <c r="J101">
        <v>6.0199999999999997E-2</v>
      </c>
      <c r="K101" t="b">
        <v>0</v>
      </c>
      <c r="S101" s="6">
        <f t="shared" si="13"/>
        <v>1.25203145175432E-2</v>
      </c>
      <c r="T101" s="3">
        <f t="shared" si="14"/>
        <v>61004169566.051865</v>
      </c>
      <c r="U101" s="3">
        <f t="shared" si="11"/>
        <v>478.45129897339586</v>
      </c>
      <c r="V101" t="b">
        <v>0</v>
      </c>
    </row>
    <row r="102" spans="1:22">
      <c r="A102">
        <v>88</v>
      </c>
      <c r="B102" s="1" t="s">
        <v>351</v>
      </c>
      <c r="C102" t="s">
        <v>352</v>
      </c>
      <c r="D102" s="2" t="str">
        <f t="shared" si="12"/>
        <v>40,068,308,451</v>
      </c>
      <c r="E102" t="s">
        <v>353</v>
      </c>
      <c r="F102">
        <v>1.9699999999999999E-2</v>
      </c>
      <c r="G102">
        <v>9785843</v>
      </c>
      <c r="H102" s="2" t="s">
        <v>354</v>
      </c>
      <c r="I102" s="2" t="str">
        <f t="shared" si="8"/>
        <v>4,095</v>
      </c>
      <c r="J102">
        <v>5.0000000000000001E-4</v>
      </c>
      <c r="K102" t="b">
        <v>0</v>
      </c>
      <c r="S102" s="6">
        <f t="shared" si="13"/>
        <v>1.25203145175432E-2</v>
      </c>
      <c r="T102" s="3">
        <f t="shared" si="14"/>
        <v>501667823.99245423</v>
      </c>
      <c r="U102" s="3">
        <f t="shared" si="11"/>
        <v>51.270687949339404</v>
      </c>
      <c r="V102" t="b">
        <v>0</v>
      </c>
    </row>
    <row r="103" spans="1:22">
      <c r="A103">
        <v>55</v>
      </c>
      <c r="B103" s="1" t="s">
        <v>220</v>
      </c>
      <c r="C103" t="s">
        <v>221</v>
      </c>
      <c r="D103" s="2" t="str">
        <f t="shared" si="12"/>
        <v>162,886,867,832</v>
      </c>
      <c r="E103" t="s">
        <v>222</v>
      </c>
      <c r="F103">
        <v>4.1000000000000002E-2</v>
      </c>
      <c r="G103">
        <v>18080019</v>
      </c>
      <c r="H103" s="2" t="s">
        <v>223</v>
      </c>
      <c r="I103" s="2" t="str">
        <f t="shared" si="8"/>
        <v>9,009</v>
      </c>
      <c r="J103">
        <v>2E-3</v>
      </c>
      <c r="K103" t="b">
        <v>0</v>
      </c>
      <c r="S103" s="6">
        <f t="shared" si="13"/>
        <v>1.25203145175432E-2</v>
      </c>
      <c r="T103" s="3">
        <f t="shared" si="14"/>
        <v>2039394816.0341301</v>
      </c>
      <c r="U103" s="3">
        <f t="shared" si="11"/>
        <v>112.79551348854669</v>
      </c>
      <c r="V103" t="b">
        <v>0</v>
      </c>
    </row>
    <row r="104" spans="1:22">
      <c r="A104">
        <v>67</v>
      </c>
      <c r="B104" s="1" t="s">
        <v>268</v>
      </c>
      <c r="C104" t="s">
        <v>269</v>
      </c>
      <c r="D104" s="2" t="str">
        <f t="shared" si="12"/>
        <v>79,263,075,749</v>
      </c>
      <c r="E104" t="s">
        <v>270</v>
      </c>
      <c r="F104">
        <v>4.87E-2</v>
      </c>
      <c r="G104">
        <v>50221142</v>
      </c>
      <c r="H104" s="2" t="s">
        <v>271</v>
      </c>
      <c r="I104" s="2" t="str">
        <f t="shared" si="8"/>
        <v>1,578</v>
      </c>
      <c r="J104">
        <v>1E-3</v>
      </c>
      <c r="K104" t="b">
        <v>0</v>
      </c>
      <c r="S104" s="6">
        <f t="shared" si="13"/>
        <v>1.25203145175432E-2</v>
      </c>
      <c r="T104" s="3">
        <f t="shared" si="14"/>
        <v>992398638.00533104</v>
      </c>
      <c r="U104" s="3">
        <f t="shared" si="11"/>
        <v>19.757056308683172</v>
      </c>
      <c r="V104" t="b">
        <v>0</v>
      </c>
    </row>
    <row r="105" spans="1:22">
      <c r="A105">
        <v>188</v>
      </c>
      <c r="B105" s="1" t="s">
        <v>751</v>
      </c>
      <c r="C105" t="s">
        <v>752</v>
      </c>
      <c r="D105" s="2" t="str">
        <f t="shared" si="12"/>
        <v>185,572,502</v>
      </c>
      <c r="E105" t="s">
        <v>753</v>
      </c>
      <c r="F105">
        <v>3.3E-3</v>
      </c>
      <c r="G105">
        <v>114158</v>
      </c>
      <c r="H105" s="2" t="s">
        <v>754</v>
      </c>
      <c r="I105" s="2" t="str">
        <f t="shared" si="8"/>
        <v>1,626</v>
      </c>
      <c r="J105">
        <v>0</v>
      </c>
      <c r="K105" t="b">
        <v>0</v>
      </c>
      <c r="S105" s="6">
        <f t="shared" si="13"/>
        <v>1.25203145175432E-2</v>
      </c>
      <c r="T105" s="3">
        <f t="shared" si="14"/>
        <v>2323426.0908474145</v>
      </c>
      <c r="U105" s="3">
        <f t="shared" si="11"/>
        <v>20.358031405525242</v>
      </c>
      <c r="V105" t="b">
        <v>0</v>
      </c>
    </row>
    <row r="106" spans="1:22">
      <c r="A106">
        <v>58</v>
      </c>
      <c r="B106" s="1" t="s">
        <v>232</v>
      </c>
      <c r="C106" t="s">
        <v>233</v>
      </c>
      <c r="D106" s="2" t="str">
        <f t="shared" si="12"/>
        <v>120,126,277,613</v>
      </c>
      <c r="E106" t="s">
        <v>234</v>
      </c>
      <c r="F106">
        <v>-2.87E-2</v>
      </c>
      <c r="G106">
        <v>4056099</v>
      </c>
      <c r="H106" s="2" t="s">
        <v>235</v>
      </c>
      <c r="I106" s="2" t="str">
        <f t="shared" si="8"/>
        <v>29,616</v>
      </c>
      <c r="J106">
        <v>1.5E-3</v>
      </c>
      <c r="K106" t="b">
        <v>0</v>
      </c>
      <c r="S106" s="6">
        <f t="shared" si="13"/>
        <v>1.25203145175432E-2</v>
      </c>
      <c r="T106" s="3">
        <f t="shared" si="14"/>
        <v>1504018777.5364687</v>
      </c>
      <c r="U106" s="3">
        <f t="shared" si="11"/>
        <v>370.80163475155945</v>
      </c>
      <c r="V106" t="b">
        <v>0</v>
      </c>
    </row>
    <row r="107" spans="1:22">
      <c r="A107">
        <v>144</v>
      </c>
      <c r="B107" s="1" t="s">
        <v>575</v>
      </c>
      <c r="C107" t="s">
        <v>576</v>
      </c>
      <c r="D107" s="2" t="str">
        <f t="shared" si="12"/>
        <v>7,564,738,836</v>
      </c>
      <c r="E107" t="s">
        <v>577</v>
      </c>
      <c r="F107">
        <v>4.58E-2</v>
      </c>
      <c r="G107">
        <v>6189733</v>
      </c>
      <c r="H107" s="2" t="s">
        <v>578</v>
      </c>
      <c r="I107" s="2" t="str">
        <f t="shared" si="8"/>
        <v>1,222</v>
      </c>
      <c r="J107">
        <v>1E-4</v>
      </c>
      <c r="K107" t="b">
        <v>0</v>
      </c>
      <c r="S107" s="6">
        <f t="shared" si="13"/>
        <v>1.25203145175432E-2</v>
      </c>
      <c r="T107" s="3">
        <f t="shared" si="14"/>
        <v>94712909.469793648</v>
      </c>
      <c r="U107" s="3">
        <f t="shared" si="11"/>
        <v>15.299824340437791</v>
      </c>
      <c r="V107" t="b">
        <v>0</v>
      </c>
    </row>
    <row r="108" spans="1:22">
      <c r="A108">
        <v>116</v>
      </c>
      <c r="B108" s="1" t="s">
        <v>463</v>
      </c>
      <c r="C108" t="s">
        <v>464</v>
      </c>
      <c r="D108" s="2" t="str">
        <f t="shared" si="12"/>
        <v>16,853,087,485</v>
      </c>
      <c r="E108" t="s">
        <v>465</v>
      </c>
      <c r="F108">
        <v>6.8900000000000003E-2</v>
      </c>
      <c r="G108">
        <v>6953035</v>
      </c>
      <c r="H108" s="2" t="s">
        <v>466</v>
      </c>
      <c r="I108" s="2" t="str">
        <f t="shared" si="8"/>
        <v>2,424</v>
      </c>
      <c r="J108">
        <v>2.0000000000000001E-4</v>
      </c>
      <c r="K108" t="b">
        <v>0</v>
      </c>
      <c r="S108" s="6">
        <f t="shared" si="13"/>
        <v>1.25203145175432E-2</v>
      </c>
      <c r="T108" s="3">
        <f t="shared" si="14"/>
        <v>211005955.90387112</v>
      </c>
      <c r="U108" s="3">
        <f t="shared" si="11"/>
        <v>30.349242390524719</v>
      </c>
      <c r="V108" t="b">
        <v>0</v>
      </c>
    </row>
    <row r="109" spans="1:22">
      <c r="A109">
        <v>80</v>
      </c>
      <c r="B109" s="1" t="s">
        <v>320</v>
      </c>
      <c r="C109" t="s">
        <v>321</v>
      </c>
      <c r="D109" s="2" t="str">
        <f t="shared" si="12"/>
        <v>53,576,985,687</v>
      </c>
      <c r="E109" t="s">
        <v>322</v>
      </c>
      <c r="F109">
        <v>1.5299999999999999E-2</v>
      </c>
      <c r="G109">
        <v>6819373</v>
      </c>
      <c r="H109" s="2" t="s">
        <v>323</v>
      </c>
      <c r="I109" s="2" t="str">
        <f t="shared" si="8"/>
        <v>7,857</v>
      </c>
      <c r="J109">
        <v>6.9999999999999999E-4</v>
      </c>
      <c r="K109" t="b">
        <v>0</v>
      </c>
      <c r="S109" s="6">
        <f t="shared" si="13"/>
        <v>1.25203145175432E-2</v>
      </c>
      <c r="T109" s="3">
        <f t="shared" si="14"/>
        <v>670800711.70315039</v>
      </c>
      <c r="U109" s="3">
        <f t="shared" si="11"/>
        <v>98.372111164336928</v>
      </c>
      <c r="V109" t="b">
        <v>0</v>
      </c>
    </row>
    <row r="110" spans="1:22">
      <c r="A110">
        <v>163</v>
      </c>
      <c r="B110" s="1" t="s">
        <v>651</v>
      </c>
      <c r="C110" t="s">
        <v>652</v>
      </c>
      <c r="D110" s="2" t="str">
        <f t="shared" si="12"/>
        <v>2,578,265,358</v>
      </c>
      <c r="E110" t="s">
        <v>653</v>
      </c>
      <c r="F110">
        <v>-2.29E-2</v>
      </c>
      <c r="G110">
        <v>2091534</v>
      </c>
      <c r="H110" s="2" t="s">
        <v>654</v>
      </c>
      <c r="I110" s="2" t="str">
        <f t="shared" si="8"/>
        <v>1,233</v>
      </c>
      <c r="J110">
        <v>0</v>
      </c>
      <c r="K110" t="b">
        <v>0</v>
      </c>
      <c r="S110" s="6">
        <f t="shared" si="13"/>
        <v>1.25203145175432E-2</v>
      </c>
      <c r="T110" s="3">
        <f t="shared" si="14"/>
        <v>32280693.191846117</v>
      </c>
      <c r="U110" s="3">
        <f t="shared" si="11"/>
        <v>15.437547800130766</v>
      </c>
      <c r="V110" t="b">
        <v>0</v>
      </c>
    </row>
    <row r="111" spans="1:22">
      <c r="A111">
        <v>157</v>
      </c>
      <c r="B111" s="1" t="s">
        <v>627</v>
      </c>
      <c r="C111" t="s">
        <v>628</v>
      </c>
      <c r="D111" s="2" t="str">
        <f t="shared" si="12"/>
        <v>3,285,455,000</v>
      </c>
      <c r="E111" t="s">
        <v>629</v>
      </c>
      <c r="F111">
        <v>2.47E-2</v>
      </c>
      <c r="G111">
        <v>4702226</v>
      </c>
      <c r="H111" s="2" t="s">
        <v>630</v>
      </c>
      <c r="I111" s="2" t="str">
        <f t="shared" si="8"/>
        <v>699</v>
      </c>
      <c r="J111">
        <v>0</v>
      </c>
      <c r="K111" t="b">
        <v>0</v>
      </c>
      <c r="S111" s="6">
        <f t="shared" si="13"/>
        <v>1.25203145175432E-2</v>
      </c>
      <c r="T111" s="3">
        <f t="shared" si="14"/>
        <v>41134929.933234893</v>
      </c>
      <c r="U111" s="3">
        <f t="shared" si="11"/>
        <v>8.7516998477626977</v>
      </c>
      <c r="V111" t="b">
        <v>0</v>
      </c>
    </row>
    <row r="112" spans="1:22">
      <c r="A112">
        <v>91</v>
      </c>
      <c r="B112" s="1" t="s">
        <v>363</v>
      </c>
      <c r="C112" t="s">
        <v>364</v>
      </c>
      <c r="D112" s="2" t="str">
        <f t="shared" si="12"/>
        <v>38,107,728,083</v>
      </c>
      <c r="E112" t="s">
        <v>365</v>
      </c>
      <c r="F112">
        <v>0.26679999999999998</v>
      </c>
      <c r="G112">
        <v>6580724</v>
      </c>
      <c r="H112" s="2" t="s">
        <v>366</v>
      </c>
      <c r="I112" s="2" t="str">
        <f t="shared" si="8"/>
        <v>5,791</v>
      </c>
      <c r="J112">
        <v>5.0000000000000001E-4</v>
      </c>
      <c r="K112" t="b">
        <v>0</v>
      </c>
      <c r="S112" s="6">
        <f t="shared" si="13"/>
        <v>1.25203145175432E-2</v>
      </c>
      <c r="T112" s="3">
        <f t="shared" si="14"/>
        <v>477120741.14817363</v>
      </c>
      <c r="U112" s="3">
        <f t="shared" si="11"/>
        <v>72.505141371092677</v>
      </c>
      <c r="V112" t="b">
        <v>0</v>
      </c>
    </row>
    <row r="113" spans="1:22">
      <c r="A113">
        <v>82</v>
      </c>
      <c r="B113" s="1" t="s">
        <v>328</v>
      </c>
      <c r="C113" t="s">
        <v>329</v>
      </c>
      <c r="D113" s="2" t="str">
        <f t="shared" si="12"/>
        <v>50,361,201,096</v>
      </c>
      <c r="E113" t="s">
        <v>330</v>
      </c>
      <c r="F113">
        <v>9.0999999999999998E-2</v>
      </c>
      <c r="G113">
        <v>622585</v>
      </c>
      <c r="H113" s="3" t="s">
        <v>782</v>
      </c>
      <c r="I113" s="2" t="str">
        <f t="shared" si="8"/>
        <v>80,890</v>
      </c>
      <c r="J113">
        <v>5.9999999999999995E-4</v>
      </c>
      <c r="K113" t="b">
        <v>1</v>
      </c>
      <c r="L113" t="s">
        <v>767</v>
      </c>
      <c r="M113" t="s">
        <v>5</v>
      </c>
      <c r="N113" t="s">
        <v>768</v>
      </c>
      <c r="O113" s="3">
        <v>3000</v>
      </c>
      <c r="P113" t="s">
        <v>5</v>
      </c>
      <c r="Q113" s="3">
        <v>375</v>
      </c>
      <c r="R113" s="5">
        <f>Q113/I113</f>
        <v>4.635925330696007E-3</v>
      </c>
      <c r="S113" s="6">
        <f t="shared" si="13"/>
        <v>1.25203145175432E-2</v>
      </c>
      <c r="T113" s="3">
        <f t="shared" si="14"/>
        <v>630538077.20316136</v>
      </c>
      <c r="U113" s="3">
        <f t="shared" si="11"/>
        <v>1012.7682413240694</v>
      </c>
      <c r="V113" t="b">
        <v>0</v>
      </c>
    </row>
    <row r="114" spans="1:22">
      <c r="A114">
        <v>133</v>
      </c>
      <c r="B114" s="1" t="s">
        <v>531</v>
      </c>
      <c r="C114" t="s">
        <v>532</v>
      </c>
      <c r="D114" s="2" t="str">
        <f t="shared" si="12"/>
        <v>11,499,803,807</v>
      </c>
      <c r="E114" t="s">
        <v>533</v>
      </c>
      <c r="F114">
        <v>4.1700000000000001E-2</v>
      </c>
      <c r="G114">
        <v>25570512</v>
      </c>
      <c r="H114" s="2" t="s">
        <v>534</v>
      </c>
      <c r="I114" s="2" t="str">
        <f t="shared" si="8"/>
        <v>450</v>
      </c>
      <c r="J114">
        <v>1E-4</v>
      </c>
      <c r="K114" t="b">
        <v>0</v>
      </c>
      <c r="O114" s="3"/>
      <c r="Q114" s="3"/>
      <c r="S114" s="6">
        <f t="shared" si="13"/>
        <v>1.25203145175432E-2</v>
      </c>
      <c r="T114" s="3">
        <f t="shared" si="14"/>
        <v>143981160.55368066</v>
      </c>
      <c r="U114" s="3">
        <f t="shared" si="11"/>
        <v>5.6341415328944402</v>
      </c>
      <c r="V114" t="b">
        <v>0</v>
      </c>
    </row>
    <row r="115" spans="1:22">
      <c r="A115">
        <v>146</v>
      </c>
      <c r="B115" s="1" t="s">
        <v>583</v>
      </c>
      <c r="C115" t="s">
        <v>584</v>
      </c>
      <c r="D115" s="2" t="str">
        <f t="shared" si="12"/>
        <v>6,303,292,264</v>
      </c>
      <c r="E115" t="s">
        <v>585</v>
      </c>
      <c r="F115">
        <v>0.04</v>
      </c>
      <c r="G115">
        <v>17670196</v>
      </c>
      <c r="H115" s="2" t="s">
        <v>586</v>
      </c>
      <c r="I115" s="2" t="str">
        <f t="shared" si="8"/>
        <v>357</v>
      </c>
      <c r="J115">
        <v>1E-4</v>
      </c>
      <c r="K115" t="b">
        <v>0</v>
      </c>
      <c r="O115" s="3"/>
      <c r="Q115" s="3"/>
      <c r="S115" s="6">
        <f t="shared" si="13"/>
        <v>1.25203145175432E-2</v>
      </c>
      <c r="T115" s="3">
        <f t="shared" si="14"/>
        <v>78919201.641276941</v>
      </c>
      <c r="U115" s="3">
        <f t="shared" si="11"/>
        <v>4.4697522827629221</v>
      </c>
      <c r="V115" t="b">
        <v>0</v>
      </c>
    </row>
    <row r="116" spans="1:22">
      <c r="A116">
        <v>37</v>
      </c>
      <c r="B116" s="1" t="s">
        <v>149</v>
      </c>
      <c r="C116" t="s">
        <v>150</v>
      </c>
      <c r="D116" s="2" t="str">
        <f t="shared" si="12"/>
        <v>314,710,259,511</v>
      </c>
      <c r="E116" t="s">
        <v>151</v>
      </c>
      <c r="F116">
        <v>5.8999999999999997E-2</v>
      </c>
      <c r="G116">
        <v>31104646</v>
      </c>
      <c r="H116" s="2" t="s">
        <v>152</v>
      </c>
      <c r="I116" s="2" t="str">
        <f t="shared" si="8"/>
        <v>10,118</v>
      </c>
      <c r="J116">
        <v>3.8999999999999998E-3</v>
      </c>
      <c r="K116" t="b">
        <v>0</v>
      </c>
      <c r="O116" s="3"/>
      <c r="Q116" s="3"/>
      <c r="S116" s="6">
        <f t="shared" si="13"/>
        <v>1.25203145175432E-2</v>
      </c>
      <c r="T116" s="3">
        <f t="shared" si="14"/>
        <v>3940271430.9753613</v>
      </c>
      <c r="U116" s="3">
        <f t="shared" si="11"/>
        <v>126.6805422885021</v>
      </c>
      <c r="V116" t="b">
        <v>0</v>
      </c>
    </row>
    <row r="117" spans="1:22">
      <c r="A117">
        <v>150</v>
      </c>
      <c r="B117" s="1" t="s">
        <v>599</v>
      </c>
      <c r="C117" t="s">
        <v>600</v>
      </c>
      <c r="D117" s="2" t="str">
        <f t="shared" si="12"/>
        <v>4,865,546,027</v>
      </c>
      <c r="E117" t="s">
        <v>601</v>
      </c>
      <c r="F117">
        <v>6.9099999999999995E-2</v>
      </c>
      <c r="G117">
        <v>496402</v>
      </c>
      <c r="H117" s="2" t="s">
        <v>602</v>
      </c>
      <c r="I117" s="2" t="str">
        <f t="shared" si="8"/>
        <v>9,802</v>
      </c>
      <c r="J117">
        <v>1E-4</v>
      </c>
      <c r="K117" t="b">
        <v>0</v>
      </c>
      <c r="O117" s="3"/>
      <c r="Q117" s="3"/>
      <c r="S117" s="6">
        <f t="shared" si="13"/>
        <v>1.25203145175432E-2</v>
      </c>
      <c r="T117" s="3">
        <f t="shared" si="14"/>
        <v>60918166.557622738</v>
      </c>
      <c r="U117" s="3">
        <f t="shared" si="11"/>
        <v>122.72412290095845</v>
      </c>
      <c r="V117" t="b">
        <v>0</v>
      </c>
    </row>
    <row r="118" spans="1:22">
      <c r="A118">
        <v>117</v>
      </c>
      <c r="B118" s="1" t="s">
        <v>467</v>
      </c>
      <c r="C118" t="s">
        <v>468</v>
      </c>
      <c r="D118" s="2" t="str">
        <f t="shared" si="12"/>
        <v>15,334,336,144</v>
      </c>
      <c r="E118" t="s">
        <v>469</v>
      </c>
      <c r="F118">
        <v>5.3999999999999999E-2</v>
      </c>
      <c r="G118">
        <v>18512430</v>
      </c>
      <c r="H118" s="2" t="s">
        <v>470</v>
      </c>
      <c r="I118" s="2" t="str">
        <f t="shared" si="8"/>
        <v>828</v>
      </c>
      <c r="J118">
        <v>2.0000000000000001E-4</v>
      </c>
      <c r="K118" t="b">
        <v>0</v>
      </c>
      <c r="O118" s="3"/>
      <c r="Q118" s="3"/>
      <c r="S118" s="6">
        <f t="shared" si="13"/>
        <v>1.25203145175432E-2</v>
      </c>
      <c r="T118" s="3">
        <f t="shared" si="14"/>
        <v>191990711.44061062</v>
      </c>
      <c r="U118" s="3">
        <f t="shared" si="11"/>
        <v>10.366820420525769</v>
      </c>
      <c r="V118" t="b">
        <v>0</v>
      </c>
    </row>
    <row r="119" spans="1:22">
      <c r="A119">
        <v>187</v>
      </c>
      <c r="B119" s="1" t="s">
        <v>747</v>
      </c>
      <c r="C119" t="s">
        <v>748</v>
      </c>
      <c r="D119" s="2" t="str">
        <f t="shared" si="12"/>
        <v>204,173,430</v>
      </c>
      <c r="E119" t="s">
        <v>749</v>
      </c>
      <c r="F119">
        <v>3.5999999999999997E-2</v>
      </c>
      <c r="G119">
        <v>58058</v>
      </c>
      <c r="H119" s="2" t="s">
        <v>750</v>
      </c>
      <c r="I119" s="2" t="str">
        <f t="shared" si="8"/>
        <v>3,517</v>
      </c>
      <c r="J119">
        <v>0</v>
      </c>
      <c r="K119" t="b">
        <v>0</v>
      </c>
      <c r="O119" s="3"/>
      <c r="Q119" s="3"/>
      <c r="S119" s="6">
        <f t="shared" si="13"/>
        <v>1.25203145175432E-2</v>
      </c>
      <c r="T119" s="3">
        <f t="shared" si="14"/>
        <v>2556315.5597255905</v>
      </c>
      <c r="U119" s="3">
        <f t="shared" si="11"/>
        <v>44.033946158199434</v>
      </c>
      <c r="V119" t="b">
        <v>0</v>
      </c>
    </row>
    <row r="120" spans="1:22">
      <c r="A120">
        <v>149</v>
      </c>
      <c r="B120" s="1" t="s">
        <v>595</v>
      </c>
      <c r="C120" t="s">
        <v>596</v>
      </c>
      <c r="D120" s="2" t="str">
        <f t="shared" si="12"/>
        <v>5,024,708,656</v>
      </c>
      <c r="E120" t="s">
        <v>597</v>
      </c>
      <c r="F120">
        <v>3.5000000000000003E-2</v>
      </c>
      <c r="G120">
        <v>4282570</v>
      </c>
      <c r="H120" s="2" t="s">
        <v>598</v>
      </c>
      <c r="I120" s="2" t="str">
        <f t="shared" si="8"/>
        <v>1,173</v>
      </c>
      <c r="J120">
        <v>1E-4</v>
      </c>
      <c r="K120" t="b">
        <v>0</v>
      </c>
      <c r="O120" s="3"/>
      <c r="Q120" s="3"/>
      <c r="S120" s="6">
        <f t="shared" si="13"/>
        <v>1.25203145175432E-2</v>
      </c>
      <c r="T120" s="3">
        <f t="shared" si="14"/>
        <v>62910932.732141785</v>
      </c>
      <c r="U120" s="3">
        <f t="shared" si="11"/>
        <v>14.686328929078174</v>
      </c>
      <c r="V120" t="b">
        <v>0</v>
      </c>
    </row>
    <row r="121" spans="1:22">
      <c r="A121">
        <v>123</v>
      </c>
      <c r="B121" s="1" t="s">
        <v>491</v>
      </c>
      <c r="C121" t="s">
        <v>492</v>
      </c>
      <c r="D121" s="2" t="str">
        <f t="shared" si="12"/>
        <v>13,266,427,697</v>
      </c>
      <c r="E121" t="s">
        <v>493</v>
      </c>
      <c r="F121">
        <v>3.8199999999999998E-2</v>
      </c>
      <c r="G121">
        <v>1264499</v>
      </c>
      <c r="H121" s="2" t="s">
        <v>494</v>
      </c>
      <c r="I121" s="2" t="str">
        <f t="shared" si="8"/>
        <v>10,491</v>
      </c>
      <c r="J121">
        <v>2.0000000000000001E-4</v>
      </c>
      <c r="K121" t="b">
        <v>0</v>
      </c>
      <c r="O121" s="3"/>
      <c r="Q121" s="3"/>
      <c r="S121" s="6">
        <f t="shared" si="13"/>
        <v>1.25203145175432E-2</v>
      </c>
      <c r="T121" s="3">
        <f t="shared" si="14"/>
        <v>166099847.29068631</v>
      </c>
      <c r="U121" s="3">
        <f t="shared" si="11"/>
        <v>131.35061960354571</v>
      </c>
      <c r="V121" t="b">
        <v>0</v>
      </c>
    </row>
    <row r="122" spans="1:22">
      <c r="A122">
        <v>15</v>
      </c>
      <c r="B122" s="1" t="s">
        <v>65</v>
      </c>
      <c r="C122" t="s">
        <v>66</v>
      </c>
      <c r="D122" s="2" t="str">
        <f t="shared" si="12"/>
        <v>1,150,887,823,404</v>
      </c>
      <c r="E122" t="s">
        <v>67</v>
      </c>
      <c r="F122">
        <v>2.0400000000000001E-2</v>
      </c>
      <c r="G122">
        <v>124777324</v>
      </c>
      <c r="H122" s="2" t="s">
        <v>68</v>
      </c>
      <c r="I122" s="2" t="str">
        <f t="shared" si="8"/>
        <v>9,224</v>
      </c>
      <c r="J122">
        <v>1.4200000000000001E-2</v>
      </c>
      <c r="K122" t="b">
        <v>0</v>
      </c>
      <c r="O122" s="3"/>
      <c r="Q122" s="3"/>
      <c r="S122" s="6">
        <f t="shared" si="13"/>
        <v>1.25203145175432E-2</v>
      </c>
      <c r="T122" s="3">
        <f t="shared" si="14"/>
        <v>14409477523.428797</v>
      </c>
      <c r="U122" s="3">
        <f t="shared" si="11"/>
        <v>115.48738110981849</v>
      </c>
      <c r="V122" t="b">
        <v>0</v>
      </c>
    </row>
    <row r="123" spans="1:22">
      <c r="A123">
        <v>142</v>
      </c>
      <c r="B123" s="1" t="s">
        <v>567</v>
      </c>
      <c r="C123" t="s">
        <v>568</v>
      </c>
      <c r="D123" s="2" t="str">
        <f t="shared" si="12"/>
        <v>8,128,493,432</v>
      </c>
      <c r="E123" t="s">
        <v>569</v>
      </c>
      <c r="F123">
        <v>4.4999999999999998E-2</v>
      </c>
      <c r="G123">
        <v>4059684</v>
      </c>
      <c r="H123" s="2" t="s">
        <v>570</v>
      </c>
      <c r="I123" s="2" t="str">
        <f t="shared" si="8"/>
        <v>2,002</v>
      </c>
      <c r="J123">
        <v>1E-4</v>
      </c>
      <c r="K123" t="b">
        <v>0</v>
      </c>
      <c r="O123" s="3"/>
      <c r="Q123" s="3"/>
      <c r="S123" s="6">
        <f t="shared" si="13"/>
        <v>1.25203145175432E-2</v>
      </c>
      <c r="T123" s="3">
        <f t="shared" si="14"/>
        <v>101771294.32242416</v>
      </c>
      <c r="U123" s="3">
        <f t="shared" si="11"/>
        <v>25.065669664121486</v>
      </c>
      <c r="V123" t="b">
        <v>0</v>
      </c>
    </row>
    <row r="124" spans="1:22">
      <c r="A124">
        <v>134</v>
      </c>
      <c r="B124" s="1" t="s">
        <v>535</v>
      </c>
      <c r="C124" t="s">
        <v>536</v>
      </c>
      <c r="D124" s="2" t="str">
        <f t="shared" si="12"/>
        <v>11,433,635,876</v>
      </c>
      <c r="E124" t="s">
        <v>537</v>
      </c>
      <c r="F124">
        <v>5.2999999999999999E-2</v>
      </c>
      <c r="G124">
        <v>3113786</v>
      </c>
      <c r="H124" s="2" t="s">
        <v>538</v>
      </c>
      <c r="I124" s="2" t="str">
        <f t="shared" si="8"/>
        <v>3,672</v>
      </c>
      <c r="J124">
        <v>1E-4</v>
      </c>
      <c r="K124" t="b">
        <v>0</v>
      </c>
      <c r="O124" s="3"/>
      <c r="Q124" s="3"/>
      <c r="S124" s="6">
        <f t="shared" si="13"/>
        <v>1.25203145175432E-2</v>
      </c>
      <c r="T124" s="3">
        <f t="shared" si="14"/>
        <v>143152717.24658558</v>
      </c>
      <c r="U124" s="3">
        <f t="shared" si="11"/>
        <v>45.974594908418631</v>
      </c>
      <c r="V124" t="b">
        <v>0</v>
      </c>
    </row>
    <row r="125" spans="1:22">
      <c r="A125">
        <v>151</v>
      </c>
      <c r="B125" s="1" t="s">
        <v>603</v>
      </c>
      <c r="C125" t="s">
        <v>604</v>
      </c>
      <c r="D125" s="2" t="str">
        <f t="shared" si="12"/>
        <v>4,844,592,067</v>
      </c>
      <c r="E125" t="s">
        <v>605</v>
      </c>
      <c r="F125">
        <v>4.7E-2</v>
      </c>
      <c r="G125">
        <v>627563</v>
      </c>
      <c r="H125" s="2" t="s">
        <v>606</v>
      </c>
      <c r="I125" s="2" t="str">
        <f t="shared" si="8"/>
        <v>7,720</v>
      </c>
      <c r="J125">
        <v>1E-4</v>
      </c>
      <c r="K125" t="b">
        <v>0</v>
      </c>
      <c r="O125" s="3"/>
      <c r="Q125" s="3"/>
      <c r="S125" s="6">
        <f t="shared" si="13"/>
        <v>1.25203145175432E-2</v>
      </c>
      <c r="T125" s="3">
        <f t="shared" si="14"/>
        <v>60655816.388034724</v>
      </c>
      <c r="U125" s="3">
        <f t="shared" si="11"/>
        <v>96.656828075433509</v>
      </c>
      <c r="V125" t="b">
        <v>0</v>
      </c>
    </row>
    <row r="126" spans="1:22">
      <c r="A126">
        <v>61</v>
      </c>
      <c r="B126" s="1" t="s">
        <v>244</v>
      </c>
      <c r="C126" t="s">
        <v>245</v>
      </c>
      <c r="D126" s="2" t="str">
        <f t="shared" si="12"/>
        <v>109,708,728,849</v>
      </c>
      <c r="E126" t="s">
        <v>246</v>
      </c>
      <c r="F126">
        <v>4.0899999999999999E-2</v>
      </c>
      <c r="G126">
        <v>35581255</v>
      </c>
      <c r="H126" s="2" t="s">
        <v>247</v>
      </c>
      <c r="I126" s="2" t="str">
        <f t="shared" si="8"/>
        <v>3,083</v>
      </c>
      <c r="J126">
        <v>1.4E-3</v>
      </c>
      <c r="K126" t="b">
        <v>0</v>
      </c>
      <c r="O126" s="3"/>
      <c r="Q126" s="3"/>
      <c r="S126" s="6">
        <f t="shared" si="13"/>
        <v>1.25203145175432E-2</v>
      </c>
      <c r="T126" s="3">
        <f t="shared" si="14"/>
        <v>1373587790.5093453</v>
      </c>
      <c r="U126" s="3">
        <f t="shared" si="11"/>
        <v>38.60012965758569</v>
      </c>
      <c r="V126" t="b">
        <v>0</v>
      </c>
    </row>
    <row r="127" spans="1:22">
      <c r="A127">
        <v>126</v>
      </c>
      <c r="B127" s="1" t="s">
        <v>503</v>
      </c>
      <c r="C127" t="s">
        <v>504</v>
      </c>
      <c r="D127" s="2" t="str">
        <f t="shared" si="12"/>
        <v>12,645,508,634</v>
      </c>
      <c r="E127" t="s">
        <v>505</v>
      </c>
      <c r="F127">
        <v>3.7400000000000003E-2</v>
      </c>
      <c r="G127">
        <v>28649018</v>
      </c>
      <c r="H127" s="2" t="s">
        <v>506</v>
      </c>
      <c r="I127" s="2" t="str">
        <f t="shared" si="8"/>
        <v>441</v>
      </c>
      <c r="J127">
        <v>2.0000000000000001E-4</v>
      </c>
      <c r="K127" t="b">
        <v>0</v>
      </c>
      <c r="O127" s="3"/>
      <c r="Q127" s="3"/>
      <c r="S127" s="6">
        <f t="shared" si="13"/>
        <v>1.25203145175432E-2</v>
      </c>
      <c r="T127" s="3">
        <f t="shared" si="14"/>
        <v>158325745.3319881</v>
      </c>
      <c r="U127" s="3">
        <f t="shared" si="11"/>
        <v>5.5214587022365516</v>
      </c>
      <c r="V127" t="b">
        <v>0</v>
      </c>
    </row>
    <row r="128" spans="1:22">
      <c r="A128">
        <v>71</v>
      </c>
      <c r="B128" s="1" t="s">
        <v>284</v>
      </c>
      <c r="C128" t="s">
        <v>285</v>
      </c>
      <c r="D128" s="2" t="str">
        <f t="shared" si="12"/>
        <v>67,068,745,521</v>
      </c>
      <c r="E128" t="s">
        <v>286</v>
      </c>
      <c r="F128">
        <v>6.7599999999999993E-2</v>
      </c>
      <c r="G128">
        <v>53382523</v>
      </c>
      <c r="H128" s="2" t="s">
        <v>287</v>
      </c>
      <c r="I128" s="2" t="str">
        <f t="shared" si="8"/>
        <v>1,256</v>
      </c>
      <c r="J128">
        <v>8.0000000000000004E-4</v>
      </c>
      <c r="K128" t="b">
        <v>0</v>
      </c>
      <c r="O128" s="3"/>
      <c r="Q128" s="3"/>
      <c r="S128" s="6">
        <f t="shared" si="13"/>
        <v>1.25203145175432E-2</v>
      </c>
      <c r="T128" s="3">
        <f t="shared" si="14"/>
        <v>839721788.2199868</v>
      </c>
      <c r="U128" s="3">
        <f t="shared" si="11"/>
        <v>15.72551503403426</v>
      </c>
      <c r="V128" t="b">
        <v>0</v>
      </c>
    </row>
    <row r="129" spans="1:22">
      <c r="A129">
        <v>124</v>
      </c>
      <c r="B129" s="1" t="s">
        <v>495</v>
      </c>
      <c r="C129" t="s">
        <v>496</v>
      </c>
      <c r="D129" s="2" t="str">
        <f t="shared" si="12"/>
        <v>13,253,698,015</v>
      </c>
      <c r="E129" t="s">
        <v>497</v>
      </c>
      <c r="F129">
        <v>-9.4999999999999998E-3</v>
      </c>
      <c r="G129">
        <v>2402633</v>
      </c>
      <c r="H129" s="2" t="s">
        <v>498</v>
      </c>
      <c r="I129" s="2" t="str">
        <f t="shared" si="8"/>
        <v>5,516</v>
      </c>
      <c r="J129">
        <v>2.0000000000000001E-4</v>
      </c>
      <c r="K129" t="b">
        <v>0</v>
      </c>
      <c r="O129" s="3"/>
      <c r="Q129" s="3"/>
      <c r="S129" s="6">
        <f t="shared" si="13"/>
        <v>1.25203145175432E-2</v>
      </c>
      <c r="T129" s="3">
        <f t="shared" si="14"/>
        <v>165940467.668338</v>
      </c>
      <c r="U129" s="3">
        <f t="shared" si="11"/>
        <v>69.062054878768294</v>
      </c>
      <c r="V129" t="b">
        <v>0</v>
      </c>
    </row>
    <row r="130" spans="1:22">
      <c r="A130">
        <v>103</v>
      </c>
      <c r="B130" s="1" t="s">
        <v>411</v>
      </c>
      <c r="C130" t="s">
        <v>412</v>
      </c>
      <c r="D130" s="2" t="str">
        <f t="shared" si="12"/>
        <v>24,880,266,905</v>
      </c>
      <c r="E130" t="s">
        <v>413</v>
      </c>
      <c r="F130">
        <v>7.9100000000000004E-2</v>
      </c>
      <c r="G130">
        <v>27632681</v>
      </c>
      <c r="H130" s="2" t="s">
        <v>414</v>
      </c>
      <c r="I130" s="2" t="str">
        <f t="shared" si="8"/>
        <v>900</v>
      </c>
      <c r="J130">
        <v>2.9999999999999997E-4</v>
      </c>
      <c r="K130" t="b">
        <v>0</v>
      </c>
      <c r="O130" s="3"/>
      <c r="Q130" s="3"/>
      <c r="S130" s="6">
        <f t="shared" si="13"/>
        <v>1.25203145175432E-2</v>
      </c>
      <c r="T130" s="3">
        <f t="shared" si="14"/>
        <v>311508766.93102115</v>
      </c>
      <c r="U130" s="3">
        <f t="shared" si="11"/>
        <v>11.26828306578888</v>
      </c>
      <c r="V130" t="b">
        <v>0</v>
      </c>
    </row>
    <row r="131" spans="1:22">
      <c r="A131">
        <v>50</v>
      </c>
      <c r="B131" s="1" t="s">
        <v>200</v>
      </c>
      <c r="C131" t="s">
        <v>201</v>
      </c>
      <c r="D131" s="2" t="str">
        <f t="shared" ref="D131:D162" si="15">RIGHT(C131, LEN(C131)-1)</f>
        <v>204,139,049,909</v>
      </c>
      <c r="E131" t="s">
        <v>202</v>
      </c>
      <c r="F131">
        <v>3.0300000000000001E-2</v>
      </c>
      <c r="G131">
        <v>4702034</v>
      </c>
      <c r="H131" s="2" t="s">
        <v>203</v>
      </c>
      <c r="I131" s="2" t="str">
        <f t="shared" ref="I131:I191" si="16">RIGHT(H131, LEN(H131)-1)</f>
        <v>43,415</v>
      </c>
      <c r="J131">
        <v>2.5000000000000001E-3</v>
      </c>
      <c r="K131" t="b">
        <v>0</v>
      </c>
      <c r="O131" s="3"/>
      <c r="Q131" s="3"/>
      <c r="S131" s="6">
        <f t="shared" ref="S131:S162" si="17">$R$195</f>
        <v>1.25203145175432E-2</v>
      </c>
      <c r="T131" s="3">
        <f t="shared" ref="T131:T162" si="18">D131*S131</f>
        <v>2555885110.1731286</v>
      </c>
      <c r="U131" s="3">
        <f t="shared" si="11"/>
        <v>543.56945477913803</v>
      </c>
      <c r="V131" t="b">
        <v>0</v>
      </c>
    </row>
    <row r="132" spans="1:22">
      <c r="A132">
        <v>122</v>
      </c>
      <c r="B132" s="1" t="s">
        <v>487</v>
      </c>
      <c r="C132" t="s">
        <v>488</v>
      </c>
      <c r="D132" s="2" t="str">
        <f t="shared" si="15"/>
        <v>13,814,261,536</v>
      </c>
      <c r="E132" t="s">
        <v>489</v>
      </c>
      <c r="F132">
        <v>4.8599999999999997E-2</v>
      </c>
      <c r="G132">
        <v>6384846</v>
      </c>
      <c r="H132" s="2" t="s">
        <v>490</v>
      </c>
      <c r="I132" s="2" t="str">
        <f t="shared" si="16"/>
        <v>2,164</v>
      </c>
      <c r="J132">
        <v>2.0000000000000001E-4</v>
      </c>
      <c r="K132" t="b">
        <v>0</v>
      </c>
      <c r="O132" s="3"/>
      <c r="Q132" s="3"/>
      <c r="S132" s="6">
        <f t="shared" si="17"/>
        <v>1.25203145175432E-2</v>
      </c>
      <c r="T132" s="3">
        <f t="shared" si="18"/>
        <v>172958899.25831944</v>
      </c>
      <c r="U132" s="3">
        <f t="shared" ref="U132:U191" si="19">I132*S132</f>
        <v>27.093960615963486</v>
      </c>
      <c r="V132" t="b">
        <v>0</v>
      </c>
    </row>
    <row r="133" spans="1:22">
      <c r="A133">
        <v>143</v>
      </c>
      <c r="B133" s="1" t="s">
        <v>571</v>
      </c>
      <c r="C133" t="s">
        <v>572</v>
      </c>
      <c r="D133" s="2" t="str">
        <f t="shared" si="15"/>
        <v>8,119,710,126</v>
      </c>
      <c r="E133" t="s">
        <v>573</v>
      </c>
      <c r="F133">
        <v>4.8899999999999999E-2</v>
      </c>
      <c r="G133">
        <v>21602382</v>
      </c>
      <c r="H133" s="2" t="s">
        <v>574</v>
      </c>
      <c r="I133" s="2" t="str">
        <f t="shared" si="16"/>
        <v>376</v>
      </c>
      <c r="J133">
        <v>1E-4</v>
      </c>
      <c r="K133" t="b">
        <v>0</v>
      </c>
      <c r="O133" s="3"/>
      <c r="Q133" s="3"/>
      <c r="S133" s="6">
        <f t="shared" si="17"/>
        <v>1.25203145175432E-2</v>
      </c>
      <c r="T133" s="3">
        <f t="shared" si="18"/>
        <v>101661324.56880033</v>
      </c>
      <c r="U133" s="3">
        <f t="shared" si="19"/>
        <v>4.7076382585962433</v>
      </c>
      <c r="V133" t="b">
        <v>0</v>
      </c>
    </row>
    <row r="134" spans="1:22">
      <c r="A134">
        <v>30</v>
      </c>
      <c r="B134" s="1" t="s">
        <v>125</v>
      </c>
      <c r="C134" t="s">
        <v>126</v>
      </c>
      <c r="D134" s="2" t="str">
        <f t="shared" si="15"/>
        <v>375,745,486,521</v>
      </c>
      <c r="E134" t="s">
        <v>127</v>
      </c>
      <c r="F134">
        <v>8.0999999999999996E-3</v>
      </c>
      <c r="G134">
        <v>190873244</v>
      </c>
      <c r="H134" s="2" t="s">
        <v>128</v>
      </c>
      <c r="I134" s="2" t="str">
        <f t="shared" si="16"/>
        <v>1,969</v>
      </c>
      <c r="J134">
        <v>4.5999999999999999E-3</v>
      </c>
      <c r="K134" t="b">
        <v>0</v>
      </c>
      <c r="O134" s="3"/>
      <c r="Q134" s="3"/>
      <c r="S134" s="6">
        <f t="shared" si="17"/>
        <v>1.25203145175432E-2</v>
      </c>
      <c r="T134" s="3">
        <f t="shared" si="18"/>
        <v>4704451669.7902088</v>
      </c>
      <c r="U134" s="3">
        <f t="shared" si="19"/>
        <v>24.652499285042563</v>
      </c>
      <c r="V134" t="b">
        <v>0</v>
      </c>
    </row>
    <row r="135" spans="1:22">
      <c r="A135">
        <v>135</v>
      </c>
      <c r="B135" s="1" t="s">
        <v>539</v>
      </c>
      <c r="C135" t="s">
        <v>540</v>
      </c>
      <c r="D135" s="2" t="str">
        <f t="shared" si="15"/>
        <v>11,279,509,014</v>
      </c>
      <c r="E135" t="s">
        <v>541</v>
      </c>
      <c r="F135">
        <v>2.3999999999999998E-3</v>
      </c>
      <c r="G135">
        <v>2081996</v>
      </c>
      <c r="H135" s="2" t="s">
        <v>542</v>
      </c>
      <c r="I135" s="2" t="str">
        <f t="shared" si="16"/>
        <v>5,418</v>
      </c>
      <c r="J135">
        <v>1E-4</v>
      </c>
      <c r="K135" t="b">
        <v>0</v>
      </c>
      <c r="O135" s="3"/>
      <c r="Q135" s="3"/>
      <c r="S135" s="6">
        <f t="shared" si="17"/>
        <v>1.25203145175432E-2</v>
      </c>
      <c r="T135" s="3">
        <f t="shared" si="18"/>
        <v>141223000.4587436</v>
      </c>
      <c r="U135" s="3">
        <f t="shared" si="19"/>
        <v>67.835064056049063</v>
      </c>
      <c r="V135" t="b">
        <v>0</v>
      </c>
    </row>
    <row r="136" spans="1:22">
      <c r="A136">
        <v>170</v>
      </c>
      <c r="B136" s="1" t="s">
        <v>679</v>
      </c>
      <c r="C136" t="s">
        <v>680</v>
      </c>
      <c r="D136" s="2" t="str">
        <f t="shared" si="15"/>
        <v>1,593,000,000</v>
      </c>
      <c r="E136" t="s">
        <v>681</v>
      </c>
      <c r="F136">
        <v>0.25140000000000001</v>
      </c>
      <c r="G136">
        <v>56562</v>
      </c>
      <c r="H136" s="2" t="s">
        <v>682</v>
      </c>
      <c r="I136" s="2" t="str">
        <f t="shared" si="16"/>
        <v>28,164</v>
      </c>
      <c r="J136">
        <v>0</v>
      </c>
      <c r="K136" t="b">
        <v>0</v>
      </c>
      <c r="O136" s="3"/>
      <c r="Q136" s="3"/>
      <c r="S136" s="6">
        <f t="shared" si="17"/>
        <v>1.25203145175432E-2</v>
      </c>
      <c r="T136" s="3">
        <f t="shared" si="18"/>
        <v>19944861.026446316</v>
      </c>
      <c r="U136" s="3">
        <f t="shared" si="19"/>
        <v>352.62213807208667</v>
      </c>
      <c r="V136" t="b">
        <v>0</v>
      </c>
    </row>
    <row r="137" spans="1:22">
      <c r="A137">
        <v>28</v>
      </c>
      <c r="B137" s="1" t="s">
        <v>117</v>
      </c>
      <c r="C137" t="s">
        <v>118</v>
      </c>
      <c r="D137" s="2" t="str">
        <f t="shared" si="15"/>
        <v>399,488,897,844</v>
      </c>
      <c r="E137" t="s">
        <v>119</v>
      </c>
      <c r="F137">
        <v>1.9199999999999998E-2</v>
      </c>
      <c r="G137">
        <v>5296326</v>
      </c>
      <c r="H137" s="2" t="s">
        <v>120</v>
      </c>
      <c r="I137" s="2" t="str">
        <f t="shared" si="16"/>
        <v>75,428</v>
      </c>
      <c r="J137">
        <v>4.8999999999999998E-3</v>
      </c>
      <c r="K137" t="b">
        <v>0</v>
      </c>
      <c r="O137" s="3"/>
      <c r="Q137" s="3"/>
      <c r="S137" s="6">
        <f t="shared" si="17"/>
        <v>1.25203145175432E-2</v>
      </c>
      <c r="T137" s="3">
        <f t="shared" si="18"/>
        <v>5001726647.2735653</v>
      </c>
      <c r="U137" s="3">
        <f t="shared" si="19"/>
        <v>944.38228342924856</v>
      </c>
      <c r="V137" t="b">
        <v>0</v>
      </c>
    </row>
    <row r="138" spans="1:22">
      <c r="A138">
        <v>70</v>
      </c>
      <c r="B138" s="1" t="s">
        <v>280</v>
      </c>
      <c r="C138" t="s">
        <v>281</v>
      </c>
      <c r="D138" s="2" t="str">
        <f t="shared" si="15"/>
        <v>70,783,875,163</v>
      </c>
      <c r="E138" t="s">
        <v>282</v>
      </c>
      <c r="F138">
        <v>-2.7000000000000001E-3</v>
      </c>
      <c r="G138">
        <v>4665928</v>
      </c>
      <c r="H138" s="2" t="s">
        <v>283</v>
      </c>
      <c r="I138" s="2" t="str">
        <f t="shared" si="16"/>
        <v>15,170</v>
      </c>
      <c r="J138">
        <v>8.9999999999999998E-4</v>
      </c>
      <c r="K138" t="b">
        <v>0</v>
      </c>
      <c r="O138" s="3"/>
      <c r="Q138" s="3"/>
      <c r="S138" s="6">
        <f t="shared" si="17"/>
        <v>1.25203145175432E-2</v>
      </c>
      <c r="T138" s="3">
        <f t="shared" si="18"/>
        <v>886236379.81127453</v>
      </c>
      <c r="U138" s="3">
        <f t="shared" si="19"/>
        <v>189.93317123113036</v>
      </c>
      <c r="V138" t="b">
        <v>0</v>
      </c>
    </row>
    <row r="139" spans="1:22">
      <c r="A139">
        <v>40</v>
      </c>
      <c r="B139" s="1" t="s">
        <v>160</v>
      </c>
      <c r="C139" t="s">
        <v>161</v>
      </c>
      <c r="D139" s="2" t="str">
        <f t="shared" si="15"/>
        <v>304,951,818,494</v>
      </c>
      <c r="E139" t="s">
        <v>162</v>
      </c>
      <c r="F139">
        <v>5.7000000000000002E-2</v>
      </c>
      <c r="G139">
        <v>207906209</v>
      </c>
      <c r="H139" s="2" t="s">
        <v>163</v>
      </c>
      <c r="I139" s="2" t="str">
        <f t="shared" si="16"/>
        <v>1,467</v>
      </c>
      <c r="J139">
        <v>3.8E-3</v>
      </c>
      <c r="K139" t="b">
        <v>0</v>
      </c>
      <c r="O139" s="3"/>
      <c r="Q139" s="3"/>
      <c r="S139" s="6">
        <f t="shared" si="17"/>
        <v>1.25203145175432E-2</v>
      </c>
      <c r="T139" s="3">
        <f t="shared" si="18"/>
        <v>3818092680.2416272</v>
      </c>
      <c r="U139" s="3">
        <f t="shared" si="19"/>
        <v>18.367301397235874</v>
      </c>
      <c r="V139" t="b">
        <v>0</v>
      </c>
    </row>
    <row r="140" spans="1:22">
      <c r="A140">
        <v>186</v>
      </c>
      <c r="B140" s="1" t="s">
        <v>743</v>
      </c>
      <c r="C140" t="s">
        <v>744</v>
      </c>
      <c r="D140" s="2" t="str">
        <f t="shared" si="15"/>
        <v>289,823,500</v>
      </c>
      <c r="E140" t="s">
        <v>745</v>
      </c>
      <c r="F140">
        <v>-3.5700000000000003E-2</v>
      </c>
      <c r="G140">
        <v>17808</v>
      </c>
      <c r="H140" s="2" t="s">
        <v>746</v>
      </c>
      <c r="I140" s="2" t="str">
        <f t="shared" si="16"/>
        <v>16,275</v>
      </c>
      <c r="J140">
        <v>0</v>
      </c>
      <c r="K140" t="b">
        <v>0</v>
      </c>
      <c r="O140" s="3"/>
      <c r="Q140" s="3"/>
      <c r="S140" s="6">
        <f t="shared" si="17"/>
        <v>1.25203145175432E-2</v>
      </c>
      <c r="T140" s="3">
        <f t="shared" si="18"/>
        <v>3628681.3745751819</v>
      </c>
      <c r="U140" s="3">
        <f t="shared" si="19"/>
        <v>203.76811877301557</v>
      </c>
      <c r="V140" t="b">
        <v>0</v>
      </c>
    </row>
    <row r="141" spans="1:22">
      <c r="A141">
        <v>73</v>
      </c>
      <c r="B141" s="1" t="s">
        <v>292</v>
      </c>
      <c r="C141" t="s">
        <v>293</v>
      </c>
      <c r="D141" s="2" t="str">
        <f t="shared" si="15"/>
        <v>62,283,756,584</v>
      </c>
      <c r="E141" t="s">
        <v>294</v>
      </c>
      <c r="F141">
        <v>5.3199999999999997E-2</v>
      </c>
      <c r="G141">
        <v>4106769</v>
      </c>
      <c r="H141" s="2" t="s">
        <v>295</v>
      </c>
      <c r="I141" s="2" t="str">
        <f t="shared" si="16"/>
        <v>15,166</v>
      </c>
      <c r="J141">
        <v>8.0000000000000004E-4</v>
      </c>
      <c r="K141" t="b">
        <v>0</v>
      </c>
      <c r="O141" s="3"/>
      <c r="Q141" s="3"/>
      <c r="S141" s="6">
        <f t="shared" si="17"/>
        <v>1.25203145175432E-2</v>
      </c>
      <c r="T141" s="3">
        <f t="shared" si="18"/>
        <v>779812221.76578212</v>
      </c>
      <c r="U141" s="3">
        <f t="shared" si="19"/>
        <v>189.88308997306018</v>
      </c>
      <c r="V141" t="b">
        <v>0</v>
      </c>
    </row>
    <row r="142" spans="1:22">
      <c r="A142">
        <v>112</v>
      </c>
      <c r="B142" s="1" t="s">
        <v>447</v>
      </c>
      <c r="C142" t="s">
        <v>448</v>
      </c>
      <c r="D142" s="2" t="str">
        <f t="shared" si="15"/>
        <v>20,536,314,601</v>
      </c>
      <c r="E142" t="s">
        <v>449</v>
      </c>
      <c r="F142">
        <v>2.5499999999999998E-2</v>
      </c>
      <c r="G142">
        <v>8438036</v>
      </c>
      <c r="H142" s="2" t="s">
        <v>450</v>
      </c>
      <c r="I142" s="2" t="str">
        <f t="shared" si="16"/>
        <v>2,434</v>
      </c>
      <c r="J142">
        <v>2.9999999999999997E-4</v>
      </c>
      <c r="K142" t="b">
        <v>0</v>
      </c>
      <c r="O142" s="3"/>
      <c r="Q142" s="3"/>
      <c r="S142" s="6">
        <f t="shared" si="17"/>
        <v>1.25203145175432E-2</v>
      </c>
      <c r="T142" s="3">
        <f t="shared" si="18"/>
        <v>257121117.8357347</v>
      </c>
      <c r="U142" s="3">
        <f t="shared" si="19"/>
        <v>30.474445535700148</v>
      </c>
      <c r="V142" t="b">
        <v>0</v>
      </c>
    </row>
    <row r="143" spans="1:22">
      <c r="A143">
        <v>90</v>
      </c>
      <c r="B143" s="1" t="s">
        <v>359</v>
      </c>
      <c r="C143" t="s">
        <v>360</v>
      </c>
      <c r="D143" s="2" t="str">
        <f t="shared" si="15"/>
        <v>39,667,400,816</v>
      </c>
      <c r="E143" t="s">
        <v>361</v>
      </c>
      <c r="F143">
        <v>5.21E-2</v>
      </c>
      <c r="G143">
        <v>6867061</v>
      </c>
      <c r="H143" s="2" t="s">
        <v>362</v>
      </c>
      <c r="I143" s="2" t="str">
        <f t="shared" si="16"/>
        <v>5,776</v>
      </c>
      <c r="J143">
        <v>5.0000000000000001E-4</v>
      </c>
      <c r="K143" t="b">
        <v>0</v>
      </c>
      <c r="O143" s="3"/>
      <c r="Q143" s="3"/>
      <c r="S143" s="6">
        <f t="shared" si="17"/>
        <v>1.25203145175432E-2</v>
      </c>
      <c r="T143" s="3">
        <f t="shared" si="18"/>
        <v>496648334.30976981</v>
      </c>
      <c r="U143" s="3">
        <f t="shared" si="19"/>
        <v>72.317336653329519</v>
      </c>
      <c r="V143" t="b">
        <v>0</v>
      </c>
    </row>
    <row r="144" spans="1:22">
      <c r="A144">
        <v>49</v>
      </c>
      <c r="B144" s="1" t="s">
        <v>196</v>
      </c>
      <c r="C144" t="s">
        <v>197</v>
      </c>
      <c r="D144" s="2" t="str">
        <f t="shared" si="15"/>
        <v>211,389,272,242</v>
      </c>
      <c r="E144" t="s">
        <v>198</v>
      </c>
      <c r="F144">
        <v>2.53E-2</v>
      </c>
      <c r="G144">
        <v>31444298</v>
      </c>
      <c r="H144" s="2" t="s">
        <v>199</v>
      </c>
      <c r="I144" s="2" t="str">
        <f t="shared" si="16"/>
        <v>6,723</v>
      </c>
      <c r="J144">
        <v>2.5999999999999999E-3</v>
      </c>
      <c r="K144" t="b">
        <v>0</v>
      </c>
      <c r="O144" s="3"/>
      <c r="Q144" s="3"/>
      <c r="S144" s="6">
        <f t="shared" si="17"/>
        <v>1.25203145175432E-2</v>
      </c>
      <c r="T144" s="3">
        <f t="shared" si="18"/>
        <v>2646660174.1044044</v>
      </c>
      <c r="U144" s="3">
        <f t="shared" si="19"/>
        <v>84.174074501442931</v>
      </c>
      <c r="V144" t="b">
        <v>0</v>
      </c>
    </row>
    <row r="145" spans="1:22">
      <c r="A145">
        <v>39</v>
      </c>
      <c r="B145" s="1" t="s">
        <v>157</v>
      </c>
      <c r="C145" t="s">
        <v>158</v>
      </c>
      <c r="D145" s="2" t="str">
        <f t="shared" si="15"/>
        <v>313,595,208,737</v>
      </c>
      <c r="E145" t="s">
        <v>155</v>
      </c>
      <c r="F145">
        <v>6.6799999999999998E-2</v>
      </c>
      <c r="G145">
        <v>105172925</v>
      </c>
      <c r="H145" s="2" t="s">
        <v>159</v>
      </c>
      <c r="I145" s="2" t="str">
        <f t="shared" si="16"/>
        <v>2,982</v>
      </c>
      <c r="J145">
        <v>3.8999999999999998E-3</v>
      </c>
      <c r="K145" t="b">
        <v>0</v>
      </c>
      <c r="O145" s="3"/>
      <c r="Q145" s="3"/>
      <c r="S145" s="6">
        <f t="shared" si="17"/>
        <v>1.25203145175432E-2</v>
      </c>
      <c r="T145" s="3">
        <f t="shared" si="18"/>
        <v>3926310644.5818515</v>
      </c>
      <c r="U145" s="3">
        <f t="shared" si="19"/>
        <v>37.335577891313825</v>
      </c>
      <c r="V145" t="b">
        <v>0</v>
      </c>
    </row>
    <row r="146" spans="1:22">
      <c r="A146">
        <v>54</v>
      </c>
      <c r="B146" s="1" t="s">
        <v>216</v>
      </c>
      <c r="C146" t="s">
        <v>217</v>
      </c>
      <c r="D146" s="2" t="str">
        <f t="shared" si="15"/>
        <v>166,928,571,429</v>
      </c>
      <c r="E146" t="s">
        <v>218</v>
      </c>
      <c r="F146">
        <v>1.5800000000000002E-2</v>
      </c>
      <c r="G146">
        <v>2724728</v>
      </c>
      <c r="H146" s="2" t="s">
        <v>219</v>
      </c>
      <c r="I146" s="2" t="str">
        <f t="shared" si="16"/>
        <v>61,264</v>
      </c>
      <c r="J146">
        <v>2.0999999999999999E-3</v>
      </c>
      <c r="K146" t="b">
        <v>0</v>
      </c>
      <c r="O146" s="3"/>
      <c r="Q146" s="3"/>
      <c r="S146" s="6">
        <f t="shared" si="17"/>
        <v>1.25203145175432E-2</v>
      </c>
      <c r="T146" s="3">
        <f t="shared" si="18"/>
        <v>2089998216.2552557</v>
      </c>
      <c r="U146" s="3">
        <f t="shared" si="19"/>
        <v>767.04454860276667</v>
      </c>
      <c r="V146" t="b">
        <v>0</v>
      </c>
    </row>
    <row r="147" spans="1:22">
      <c r="A147">
        <v>11</v>
      </c>
      <c r="B147" s="1" t="s">
        <v>49</v>
      </c>
      <c r="C147" t="s">
        <v>50</v>
      </c>
      <c r="D147" s="2" t="str">
        <f t="shared" si="15"/>
        <v>1,578,417,211,937</v>
      </c>
      <c r="E147" t="s">
        <v>51</v>
      </c>
      <c r="F147">
        <v>1.55E-2</v>
      </c>
      <c r="G147">
        <v>145530082</v>
      </c>
      <c r="H147" s="2" t="s">
        <v>52</v>
      </c>
      <c r="I147" s="2" t="str">
        <f t="shared" si="16"/>
        <v>10,846</v>
      </c>
      <c r="J147">
        <v>1.95E-2</v>
      </c>
      <c r="K147" t="b">
        <v>0</v>
      </c>
      <c r="O147" s="3"/>
      <c r="Q147" s="3"/>
      <c r="S147" s="6">
        <f t="shared" si="17"/>
        <v>1.25203145175432E-2</v>
      </c>
      <c r="T147" s="3">
        <f t="shared" si="18"/>
        <v>19762279933.354885</v>
      </c>
      <c r="U147" s="3">
        <f t="shared" si="19"/>
        <v>135.79533125727355</v>
      </c>
      <c r="V147" t="b">
        <v>0</v>
      </c>
    </row>
    <row r="148" spans="1:22">
      <c r="A148">
        <v>139</v>
      </c>
      <c r="B148" s="1" t="s">
        <v>555</v>
      </c>
      <c r="C148" t="s">
        <v>556</v>
      </c>
      <c r="D148" s="2" t="str">
        <f t="shared" si="15"/>
        <v>9,135,454,442</v>
      </c>
      <c r="E148" t="s">
        <v>557</v>
      </c>
      <c r="F148">
        <v>6.0600000000000001E-2</v>
      </c>
      <c r="G148">
        <v>11980961</v>
      </c>
      <c r="H148" s="2" t="s">
        <v>558</v>
      </c>
      <c r="I148" s="2" t="str">
        <f t="shared" si="16"/>
        <v>762</v>
      </c>
      <c r="J148">
        <v>1E-4</v>
      </c>
      <c r="K148" t="b">
        <v>0</v>
      </c>
      <c r="O148" s="3"/>
      <c r="Q148" s="3"/>
      <c r="S148" s="6">
        <f t="shared" si="17"/>
        <v>1.25203145175432E-2</v>
      </c>
      <c r="T148" s="3">
        <f t="shared" si="18"/>
        <v>114378762.87452711</v>
      </c>
      <c r="U148" s="3">
        <f t="shared" si="19"/>
        <v>9.5404796623679182</v>
      </c>
      <c r="V148" t="b">
        <v>0</v>
      </c>
    </row>
    <row r="149" spans="1:22">
      <c r="A149">
        <v>178</v>
      </c>
      <c r="B149" s="1" t="s">
        <v>711</v>
      </c>
      <c r="C149" t="s">
        <v>712</v>
      </c>
      <c r="D149" s="2" t="str">
        <f t="shared" si="15"/>
        <v>992,007,403</v>
      </c>
      <c r="E149" t="s">
        <v>713</v>
      </c>
      <c r="F149">
        <v>1.17E-2</v>
      </c>
      <c r="G149">
        <v>52045</v>
      </c>
      <c r="H149" s="2" t="s">
        <v>714</v>
      </c>
      <c r="I149" s="2" t="str">
        <f t="shared" si="16"/>
        <v>19,061</v>
      </c>
      <c r="J149">
        <v>0</v>
      </c>
      <c r="K149" t="b">
        <v>0</v>
      </c>
      <c r="O149" s="3"/>
      <c r="Q149" s="3"/>
      <c r="S149" s="6">
        <f t="shared" si="17"/>
        <v>1.25203145175432E-2</v>
      </c>
      <c r="T149" s="3">
        <f t="shared" si="18"/>
        <v>12420244.689291228</v>
      </c>
      <c r="U149" s="3">
        <f t="shared" si="19"/>
        <v>238.64971501889093</v>
      </c>
      <c r="V149" t="b">
        <v>0</v>
      </c>
    </row>
    <row r="150" spans="1:22">
      <c r="A150">
        <v>168</v>
      </c>
      <c r="B150" s="1" t="s">
        <v>671</v>
      </c>
      <c r="C150" t="s">
        <v>672</v>
      </c>
      <c r="D150" s="2" t="str">
        <f t="shared" si="15"/>
        <v>1,737,504,296</v>
      </c>
      <c r="E150" t="s">
        <v>673</v>
      </c>
      <c r="F150">
        <v>3.8199999999999998E-2</v>
      </c>
      <c r="G150">
        <v>180954</v>
      </c>
      <c r="H150" s="2" t="s">
        <v>674</v>
      </c>
      <c r="I150" s="2" t="str">
        <f t="shared" si="16"/>
        <v>9,602</v>
      </c>
      <c r="J150">
        <v>0</v>
      </c>
      <c r="K150" t="b">
        <v>0</v>
      </c>
      <c r="O150" s="3"/>
      <c r="Q150" s="3"/>
      <c r="S150" s="6">
        <f t="shared" si="17"/>
        <v>1.25203145175432E-2</v>
      </c>
      <c r="T150" s="3">
        <f t="shared" si="18"/>
        <v>21754100.261502478</v>
      </c>
      <c r="U150" s="3">
        <f t="shared" si="19"/>
        <v>120.22005999744981</v>
      </c>
      <c r="V150" t="b">
        <v>0</v>
      </c>
    </row>
    <row r="151" spans="1:22">
      <c r="A151">
        <v>180</v>
      </c>
      <c r="B151" s="1" t="s">
        <v>719</v>
      </c>
      <c r="C151" t="s">
        <v>720</v>
      </c>
      <c r="D151" s="2" t="str">
        <f t="shared" si="15"/>
        <v>840,927,997</v>
      </c>
      <c r="E151" t="s">
        <v>721</v>
      </c>
      <c r="F151">
        <v>2.7E-2</v>
      </c>
      <c r="G151">
        <v>195352</v>
      </c>
      <c r="H151" s="2" t="s">
        <v>722</v>
      </c>
      <c r="I151" s="2" t="str">
        <f t="shared" si="16"/>
        <v>4,305</v>
      </c>
      <c r="J151">
        <v>0</v>
      </c>
      <c r="K151" t="b">
        <v>0</v>
      </c>
      <c r="O151" s="3"/>
      <c r="Q151" s="3"/>
      <c r="S151" s="6">
        <f t="shared" si="17"/>
        <v>1.25203145175432E-2</v>
      </c>
      <c r="T151" s="3">
        <f t="shared" si="18"/>
        <v>10528683.009047626</v>
      </c>
      <c r="U151" s="3">
        <f t="shared" si="19"/>
        <v>53.899953998023477</v>
      </c>
      <c r="V151" t="b">
        <v>0</v>
      </c>
    </row>
    <row r="152" spans="1:22">
      <c r="A152">
        <v>169</v>
      </c>
      <c r="B152" s="1" t="s">
        <v>675</v>
      </c>
      <c r="C152" t="s">
        <v>676</v>
      </c>
      <c r="D152" s="2" t="str">
        <f t="shared" si="15"/>
        <v>1,632,860,041</v>
      </c>
      <c r="E152" t="s">
        <v>677</v>
      </c>
      <c r="F152">
        <v>1.4999999999999999E-2</v>
      </c>
      <c r="G152">
        <v>33671</v>
      </c>
      <c r="H152" s="2" t="s">
        <v>678</v>
      </c>
      <c r="I152" s="2" t="str">
        <f t="shared" si="16"/>
        <v>48,495</v>
      </c>
      <c r="J152">
        <v>0</v>
      </c>
      <c r="K152" t="b">
        <v>0</v>
      </c>
      <c r="O152" s="3"/>
      <c r="Q152" s="3"/>
      <c r="S152" s="6">
        <f t="shared" si="17"/>
        <v>1.25203145175432E-2</v>
      </c>
      <c r="T152" s="3">
        <f t="shared" si="18"/>
        <v>20443921.276448485</v>
      </c>
      <c r="U152" s="3">
        <f t="shared" si="19"/>
        <v>607.17265252825746</v>
      </c>
      <c r="V152" t="b">
        <v>0</v>
      </c>
    </row>
    <row r="153" spans="1:22">
      <c r="A153">
        <v>185</v>
      </c>
      <c r="B153" s="1" t="s">
        <v>739</v>
      </c>
      <c r="C153" t="s">
        <v>740</v>
      </c>
      <c r="D153" s="2" t="str">
        <f t="shared" si="15"/>
        <v>392,570,293</v>
      </c>
      <c r="E153" t="s">
        <v>741</v>
      </c>
      <c r="F153">
        <v>3.8699999999999998E-2</v>
      </c>
      <c r="G153">
        <v>207089</v>
      </c>
      <c r="H153" s="2" t="s">
        <v>742</v>
      </c>
      <c r="I153" s="2" t="str">
        <f t="shared" si="16"/>
        <v>1,896</v>
      </c>
      <c r="J153">
        <v>0</v>
      </c>
      <c r="K153" t="b">
        <v>0</v>
      </c>
      <c r="O153" s="3"/>
      <c r="Q153" s="3"/>
      <c r="S153" s="6">
        <f t="shared" si="17"/>
        <v>1.25203145175432E-2</v>
      </c>
      <c r="T153" s="3">
        <f t="shared" si="18"/>
        <v>4915103.5386040881</v>
      </c>
      <c r="U153" s="3">
        <f t="shared" si="19"/>
        <v>23.738516325261909</v>
      </c>
      <c r="V153" t="b">
        <v>0</v>
      </c>
    </row>
    <row r="154" spans="1:22">
      <c r="A154">
        <v>19</v>
      </c>
      <c r="B154" s="1" t="s">
        <v>81</v>
      </c>
      <c r="C154" t="s">
        <v>82</v>
      </c>
      <c r="D154" s="2" t="str">
        <f t="shared" si="15"/>
        <v>686,738,400,000</v>
      </c>
      <c r="E154" t="s">
        <v>83</v>
      </c>
      <c r="F154">
        <v>-8.6E-3</v>
      </c>
      <c r="G154">
        <v>33101179</v>
      </c>
      <c r="H154" s="2" t="s">
        <v>84</v>
      </c>
      <c r="I154" s="2" t="str">
        <f t="shared" si="16"/>
        <v>20,747</v>
      </c>
      <c r="J154">
        <v>8.5000000000000006E-3</v>
      </c>
      <c r="K154" t="b">
        <v>0</v>
      </c>
      <c r="O154" s="3"/>
      <c r="Q154" s="3"/>
      <c r="S154" s="6">
        <f t="shared" si="17"/>
        <v>1.25203145175432E-2</v>
      </c>
      <c r="T154" s="3">
        <f t="shared" si="18"/>
        <v>8598180759.2743893</v>
      </c>
      <c r="U154" s="3">
        <f t="shared" si="19"/>
        <v>259.75896529546878</v>
      </c>
      <c r="V154" t="b">
        <v>0</v>
      </c>
    </row>
    <row r="155" spans="1:22">
      <c r="A155">
        <v>111</v>
      </c>
      <c r="B155" s="1" t="s">
        <v>443</v>
      </c>
      <c r="C155" t="s">
        <v>444</v>
      </c>
      <c r="D155" s="2" t="str">
        <f t="shared" si="15"/>
        <v>21,070,225,735</v>
      </c>
      <c r="E155" t="s">
        <v>445</v>
      </c>
      <c r="F155">
        <v>7.1499999999999994E-2</v>
      </c>
      <c r="G155">
        <v>15419355</v>
      </c>
      <c r="H155" s="2" t="s">
        <v>446</v>
      </c>
      <c r="I155" s="2" t="str">
        <f t="shared" si="16"/>
        <v>1,366</v>
      </c>
      <c r="J155">
        <v>2.9999999999999997E-4</v>
      </c>
      <c r="K155" t="b">
        <v>0</v>
      </c>
      <c r="O155" s="3"/>
      <c r="Q155" s="3"/>
      <c r="S155" s="6">
        <f t="shared" si="17"/>
        <v>1.25203145175432E-2</v>
      </c>
      <c r="T155" s="3">
        <f t="shared" si="18"/>
        <v>263805853.15783286</v>
      </c>
      <c r="U155" s="3">
        <f t="shared" si="19"/>
        <v>17.102749630964013</v>
      </c>
      <c r="V155" t="b">
        <v>0</v>
      </c>
    </row>
    <row r="156" spans="1:22">
      <c r="A156">
        <v>86</v>
      </c>
      <c r="B156" s="1" t="s">
        <v>343</v>
      </c>
      <c r="C156" t="s">
        <v>344</v>
      </c>
      <c r="D156" s="2" t="str">
        <f t="shared" si="15"/>
        <v>41,431,648,801</v>
      </c>
      <c r="E156" t="s">
        <v>345</v>
      </c>
      <c r="F156">
        <v>1.8700000000000001E-2</v>
      </c>
      <c r="G156">
        <v>8829628</v>
      </c>
      <c r="H156" s="2" t="s">
        <v>346</v>
      </c>
      <c r="I156" s="2" t="str">
        <f t="shared" si="16"/>
        <v>4,692</v>
      </c>
      <c r="J156">
        <v>5.0000000000000001E-4</v>
      </c>
      <c r="K156" t="b">
        <v>0</v>
      </c>
      <c r="O156" s="3"/>
      <c r="Q156" s="3"/>
      <c r="S156" s="6">
        <f t="shared" si="17"/>
        <v>1.25203145175432E-2</v>
      </c>
      <c r="T156" s="3">
        <f t="shared" si="18"/>
        <v>518737273.96891165</v>
      </c>
      <c r="U156" s="3">
        <f t="shared" si="19"/>
        <v>58.745315716312696</v>
      </c>
      <c r="V156" t="b">
        <v>0</v>
      </c>
    </row>
    <row r="157" spans="1:22">
      <c r="A157">
        <v>172</v>
      </c>
      <c r="B157" s="1" t="s">
        <v>687</v>
      </c>
      <c r="C157" t="s">
        <v>688</v>
      </c>
      <c r="D157" s="2" t="str">
        <f t="shared" si="15"/>
        <v>1,497,959,569</v>
      </c>
      <c r="E157" t="s">
        <v>689</v>
      </c>
      <c r="F157">
        <v>5.28E-2</v>
      </c>
      <c r="G157">
        <v>96418</v>
      </c>
      <c r="H157" s="2" t="s">
        <v>690</v>
      </c>
      <c r="I157" s="2" t="str">
        <f t="shared" si="16"/>
        <v>15,536</v>
      </c>
      <c r="J157">
        <v>0</v>
      </c>
      <c r="K157" t="b">
        <v>0</v>
      </c>
      <c r="O157" s="3"/>
      <c r="Q157" s="3"/>
      <c r="S157" s="6">
        <f t="shared" si="17"/>
        <v>1.25203145175432E-2</v>
      </c>
      <c r="T157" s="3">
        <f t="shared" si="18"/>
        <v>18754924.938443456</v>
      </c>
      <c r="U157" s="3">
        <f t="shared" si="19"/>
        <v>194.51560634455117</v>
      </c>
      <c r="V157" t="b">
        <v>0</v>
      </c>
    </row>
    <row r="158" spans="1:22">
      <c r="A158">
        <v>155</v>
      </c>
      <c r="B158" s="1" t="s">
        <v>619</v>
      </c>
      <c r="C158" t="s">
        <v>620</v>
      </c>
      <c r="D158" s="2" t="str">
        <f t="shared" si="15"/>
        <v>3,775,047,334</v>
      </c>
      <c r="E158" t="s">
        <v>621</v>
      </c>
      <c r="F158">
        <v>4.2099999999999999E-2</v>
      </c>
      <c r="G158">
        <v>7488423</v>
      </c>
      <c r="H158" s="2" t="s">
        <v>622</v>
      </c>
      <c r="I158" s="2" t="str">
        <f t="shared" si="16"/>
        <v>504</v>
      </c>
      <c r="J158">
        <v>0</v>
      </c>
      <c r="K158" t="b">
        <v>0</v>
      </c>
      <c r="O158" s="3"/>
      <c r="Q158" s="3"/>
      <c r="S158" s="6">
        <f t="shared" si="17"/>
        <v>1.25203145175432E-2</v>
      </c>
      <c r="T158" s="3">
        <f t="shared" si="18"/>
        <v>47264779.940292954</v>
      </c>
      <c r="U158" s="3">
        <f t="shared" si="19"/>
        <v>6.3102385168417729</v>
      </c>
      <c r="V158" t="b">
        <v>0</v>
      </c>
    </row>
    <row r="159" spans="1:22">
      <c r="A159">
        <v>36</v>
      </c>
      <c r="B159" s="1" t="s">
        <v>7</v>
      </c>
      <c r="C159" t="s">
        <v>147</v>
      </c>
      <c r="D159" s="2" t="str">
        <f t="shared" si="15"/>
        <v>323,907,234,412</v>
      </c>
      <c r="E159" t="s">
        <v>148</v>
      </c>
      <c r="F159">
        <v>3.6200000000000003E-2</v>
      </c>
      <c r="G159">
        <v>5708041</v>
      </c>
      <c r="H159" s="3" t="s">
        <v>783</v>
      </c>
      <c r="I159" s="2" t="str">
        <f t="shared" si="16"/>
        <v>56,746</v>
      </c>
      <c r="J159">
        <v>4.0000000000000001E-3</v>
      </c>
      <c r="K159" t="b">
        <v>1</v>
      </c>
      <c r="O159" s="3" t="s">
        <v>8</v>
      </c>
      <c r="P159" t="s">
        <v>773</v>
      </c>
      <c r="Q159" s="3">
        <v>175</v>
      </c>
      <c r="R159" s="5">
        <f>Q159/I159</f>
        <v>3.0839178091847884E-3</v>
      </c>
      <c r="S159" s="6">
        <f t="shared" si="17"/>
        <v>1.25203145175432E-2</v>
      </c>
      <c r="T159" s="3">
        <f t="shared" si="18"/>
        <v>4055420449.3458319</v>
      </c>
      <c r="U159" s="3">
        <f t="shared" si="19"/>
        <v>710.47776761250645</v>
      </c>
      <c r="V159" t="b">
        <v>0</v>
      </c>
    </row>
    <row r="160" spans="1:22">
      <c r="A160">
        <v>175</v>
      </c>
      <c r="B160" s="1" t="s">
        <v>699</v>
      </c>
      <c r="C160" t="s">
        <v>700</v>
      </c>
      <c r="D160" s="2" t="str">
        <f t="shared" si="15"/>
        <v>1,303,453,622</v>
      </c>
      <c r="E160" t="s">
        <v>701</v>
      </c>
      <c r="F160">
        <v>3.2399999999999998E-2</v>
      </c>
      <c r="G160">
        <v>636039</v>
      </c>
      <c r="H160" s="2" t="s">
        <v>702</v>
      </c>
      <c r="I160" s="2" t="str">
        <f t="shared" si="16"/>
        <v>2,049</v>
      </c>
      <c r="J160">
        <v>0</v>
      </c>
      <c r="K160" t="b">
        <v>0</v>
      </c>
      <c r="O160" s="3"/>
      <c r="Q160" s="3"/>
      <c r="S160" s="6">
        <f t="shared" si="17"/>
        <v>1.25203145175432E-2</v>
      </c>
      <c r="T160" s="3">
        <f t="shared" si="18"/>
        <v>16319649.306470867</v>
      </c>
      <c r="U160" s="3">
        <f t="shared" si="19"/>
        <v>25.654124446446019</v>
      </c>
      <c r="V160" t="b">
        <v>0</v>
      </c>
    </row>
    <row r="161" spans="1:22">
      <c r="A161">
        <v>32</v>
      </c>
      <c r="B161" s="1" t="s">
        <v>133</v>
      </c>
      <c r="C161" t="s">
        <v>134</v>
      </c>
      <c r="D161" s="2" t="str">
        <f t="shared" si="15"/>
        <v>348,871,647,960</v>
      </c>
      <c r="E161" t="s">
        <v>135</v>
      </c>
      <c r="F161">
        <v>1.32E-2</v>
      </c>
      <c r="G161">
        <v>57009756</v>
      </c>
      <c r="H161" s="2" t="s">
        <v>136</v>
      </c>
      <c r="I161" s="2" t="str">
        <f t="shared" si="16"/>
        <v>6,120</v>
      </c>
      <c r="J161">
        <v>4.3E-3</v>
      </c>
      <c r="K161" t="b">
        <v>0</v>
      </c>
      <c r="O161" s="3"/>
      <c r="Q161" s="3"/>
      <c r="S161" s="6">
        <f t="shared" si="17"/>
        <v>1.25203145175432E-2</v>
      </c>
      <c r="T161" s="3">
        <f t="shared" si="18"/>
        <v>4367982758.7128086</v>
      </c>
      <c r="U161" s="3">
        <f t="shared" si="19"/>
        <v>76.624324847364392</v>
      </c>
      <c r="V161" t="b">
        <v>0</v>
      </c>
    </row>
    <row r="162" spans="1:22">
      <c r="A162">
        <v>12</v>
      </c>
      <c r="B162" s="1" t="s">
        <v>53</v>
      </c>
      <c r="C162" t="s">
        <v>54</v>
      </c>
      <c r="D162" s="2" t="str">
        <f t="shared" si="15"/>
        <v>1,530,750,923,149</v>
      </c>
      <c r="E162" t="s">
        <v>55</v>
      </c>
      <c r="F162">
        <v>3.0599999999999999E-2</v>
      </c>
      <c r="G162">
        <v>51096415</v>
      </c>
      <c r="H162" s="2" t="s">
        <v>56</v>
      </c>
      <c r="I162" s="2" t="str">
        <f t="shared" si="16"/>
        <v>29,958</v>
      </c>
      <c r="J162">
        <v>1.89E-2</v>
      </c>
      <c r="K162" t="b">
        <v>0</v>
      </c>
      <c r="O162" s="3"/>
      <c r="Q162" s="3"/>
      <c r="S162" s="6">
        <f t="shared" si="17"/>
        <v>1.25203145175432E-2</v>
      </c>
      <c r="T162" s="3">
        <f t="shared" si="18"/>
        <v>19165483005.845081</v>
      </c>
      <c r="U162" s="3">
        <f t="shared" si="19"/>
        <v>375.08358231655922</v>
      </c>
      <c r="V162" t="b">
        <v>0</v>
      </c>
    </row>
    <row r="163" spans="1:22">
      <c r="A163">
        <v>65</v>
      </c>
      <c r="B163" s="1" t="s">
        <v>260</v>
      </c>
      <c r="C163" t="s">
        <v>261</v>
      </c>
      <c r="D163" s="2" t="str">
        <f t="shared" ref="D163:D191" si="20">RIGHT(C163, LEN(C163)-1)</f>
        <v>87,357,205,923</v>
      </c>
      <c r="E163" t="s">
        <v>262</v>
      </c>
      <c r="F163">
        <v>3.3099999999999997E-2</v>
      </c>
      <c r="G163">
        <v>21128032</v>
      </c>
      <c r="H163" s="2" t="s">
        <v>263</v>
      </c>
      <c r="I163" s="2" t="str">
        <f t="shared" si="16"/>
        <v>4,135</v>
      </c>
      <c r="J163">
        <v>1.1000000000000001E-3</v>
      </c>
      <c r="K163" t="b">
        <v>0</v>
      </c>
      <c r="O163" s="3"/>
      <c r="Q163" s="3"/>
      <c r="S163" s="6">
        <f t="shared" ref="S163:S191" si="21">$R$195</f>
        <v>1.25203145175432E-2</v>
      </c>
      <c r="T163" s="3">
        <f t="shared" ref="T163:T191" si="22">D163*S163</f>
        <v>1093739693.5297477</v>
      </c>
      <c r="U163" s="3">
        <f t="shared" si="19"/>
        <v>51.771500530041131</v>
      </c>
      <c r="V163" t="b">
        <v>0</v>
      </c>
    </row>
    <row r="164" spans="1:22">
      <c r="A164">
        <v>181</v>
      </c>
      <c r="B164" s="1" t="s">
        <v>723</v>
      </c>
      <c r="C164" t="s">
        <v>724</v>
      </c>
      <c r="D164" s="2" t="str">
        <f t="shared" si="20"/>
        <v>785,222,509</v>
      </c>
      <c r="E164" t="s">
        <v>725</v>
      </c>
      <c r="F164">
        <v>8.6E-3</v>
      </c>
      <c r="G164">
        <v>109827</v>
      </c>
      <c r="H164" s="2" t="s">
        <v>726</v>
      </c>
      <c r="I164" s="2" t="str">
        <f t="shared" si="16"/>
        <v>7,150</v>
      </c>
      <c r="J164">
        <v>0</v>
      </c>
      <c r="K164" t="b">
        <v>0</v>
      </c>
      <c r="O164" s="3"/>
      <c r="Q164" s="3"/>
      <c r="S164" s="6">
        <f t="shared" si="21"/>
        <v>1.25203145175432E-2</v>
      </c>
      <c r="T164" s="3">
        <f t="shared" si="22"/>
        <v>9831232.7789343968</v>
      </c>
      <c r="U164" s="3">
        <f t="shared" si="19"/>
        <v>89.520248800433876</v>
      </c>
      <c r="V164" t="b">
        <v>0</v>
      </c>
    </row>
    <row r="165" spans="1:22">
      <c r="A165">
        <v>121</v>
      </c>
      <c r="B165" s="1" t="s">
        <v>483</v>
      </c>
      <c r="C165" t="s">
        <v>484</v>
      </c>
      <c r="D165" s="2" t="str">
        <f t="shared" si="20"/>
        <v>14,498,100,000</v>
      </c>
      <c r="E165" t="s">
        <v>485</v>
      </c>
      <c r="F165">
        <v>3.1399999999999997E-2</v>
      </c>
      <c r="G165">
        <v>4747227</v>
      </c>
      <c r="H165" s="2" t="s">
        <v>486</v>
      </c>
      <c r="I165" s="2" t="str">
        <f t="shared" si="16"/>
        <v>3,054</v>
      </c>
      <c r="J165">
        <v>2.0000000000000001E-4</v>
      </c>
      <c r="K165" t="b">
        <v>0</v>
      </c>
      <c r="O165" s="3"/>
      <c r="Q165" s="3"/>
      <c r="S165" s="6">
        <f t="shared" si="21"/>
        <v>1.25203145175432E-2</v>
      </c>
      <c r="T165" s="3">
        <f t="shared" si="22"/>
        <v>181520771.90679309</v>
      </c>
      <c r="U165" s="3">
        <f t="shared" si="19"/>
        <v>38.237040536576934</v>
      </c>
      <c r="V165" t="b">
        <v>0</v>
      </c>
    </row>
    <row r="166" spans="1:22">
      <c r="A166">
        <v>59</v>
      </c>
      <c r="B166" s="1" t="s">
        <v>236</v>
      </c>
      <c r="C166" t="s">
        <v>237</v>
      </c>
      <c r="D166" s="2" t="str">
        <f t="shared" si="20"/>
        <v>117,487,857,143</v>
      </c>
      <c r="E166" t="s">
        <v>238</v>
      </c>
      <c r="F166">
        <v>4.2799999999999998E-2</v>
      </c>
      <c r="G166">
        <v>40813397</v>
      </c>
      <c r="H166" s="2" t="s">
        <v>239</v>
      </c>
      <c r="I166" s="2" t="str">
        <f t="shared" si="16"/>
        <v>2,879</v>
      </c>
      <c r="J166">
        <v>1.5E-3</v>
      </c>
      <c r="K166" t="b">
        <v>0</v>
      </c>
      <c r="O166" s="3"/>
      <c r="Q166" s="3"/>
      <c r="S166" s="6">
        <f t="shared" si="21"/>
        <v>1.25203145175432E-2</v>
      </c>
      <c r="T166" s="3">
        <f t="shared" si="22"/>
        <v>1470984923.4225445</v>
      </c>
      <c r="U166" s="3">
        <f t="shared" si="19"/>
        <v>36.045985496006871</v>
      </c>
      <c r="V166" t="b">
        <v>0</v>
      </c>
    </row>
    <row r="167" spans="1:22">
      <c r="A167">
        <v>160</v>
      </c>
      <c r="B167" s="1" t="s">
        <v>639</v>
      </c>
      <c r="C167" t="s">
        <v>640</v>
      </c>
      <c r="D167" s="2" t="str">
        <f t="shared" si="20"/>
        <v>2,995,827,901</v>
      </c>
      <c r="E167" t="s">
        <v>641</v>
      </c>
      <c r="F167">
        <v>1.6899999999999998E-2</v>
      </c>
      <c r="G167">
        <v>570496</v>
      </c>
      <c r="H167" s="2" t="s">
        <v>642</v>
      </c>
      <c r="I167" s="2" t="str">
        <f t="shared" si="16"/>
        <v>5,251</v>
      </c>
      <c r="J167">
        <v>0</v>
      </c>
      <c r="K167" t="b">
        <v>0</v>
      </c>
      <c r="O167" s="3"/>
      <c r="Q167" s="3"/>
      <c r="S167" s="6">
        <f t="shared" si="21"/>
        <v>1.25203145175432E-2</v>
      </c>
      <c r="T167" s="3">
        <f t="shared" si="22"/>
        <v>37508707.56095127</v>
      </c>
      <c r="U167" s="3">
        <f t="shared" si="19"/>
        <v>65.744171531619344</v>
      </c>
      <c r="V167" t="b">
        <v>0</v>
      </c>
    </row>
    <row r="168" spans="1:22">
      <c r="A168">
        <v>20</v>
      </c>
      <c r="B168" s="1" t="s">
        <v>85</v>
      </c>
      <c r="C168" t="s">
        <v>86</v>
      </c>
      <c r="D168" s="2" t="str">
        <f t="shared" si="20"/>
        <v>678,965,423,322</v>
      </c>
      <c r="E168" t="s">
        <v>87</v>
      </c>
      <c r="F168">
        <v>1.09E-2</v>
      </c>
      <c r="G168">
        <v>8455804</v>
      </c>
      <c r="H168" s="2" t="s">
        <v>88</v>
      </c>
      <c r="I168" s="2" t="str">
        <f t="shared" si="16"/>
        <v>80,296</v>
      </c>
      <c r="J168">
        <v>8.3999999999999995E-3</v>
      </c>
      <c r="K168" t="b">
        <v>0</v>
      </c>
      <c r="O168" s="3"/>
      <c r="Q168" s="3"/>
      <c r="S168" s="6">
        <f t="shared" si="21"/>
        <v>1.25203145175432E-2</v>
      </c>
      <c r="T168" s="3">
        <f t="shared" si="22"/>
        <v>8500860646.5283012</v>
      </c>
      <c r="U168" s="3">
        <f t="shared" si="19"/>
        <v>1005.3311745006488</v>
      </c>
      <c r="V168" t="b">
        <v>0</v>
      </c>
    </row>
    <row r="169" spans="1:22">
      <c r="A169">
        <v>145</v>
      </c>
      <c r="B169" s="1" t="s">
        <v>579</v>
      </c>
      <c r="C169" t="s">
        <v>580</v>
      </c>
      <c r="D169" s="2" t="str">
        <f t="shared" si="20"/>
        <v>7,146,449,583</v>
      </c>
      <c r="E169" t="s">
        <v>581</v>
      </c>
      <c r="F169">
        <v>7.6200000000000004E-2</v>
      </c>
      <c r="G169">
        <v>8880268</v>
      </c>
      <c r="H169" s="2" t="s">
        <v>582</v>
      </c>
      <c r="I169" s="2" t="str">
        <f t="shared" si="16"/>
        <v>805</v>
      </c>
      <c r="J169">
        <v>1E-4</v>
      </c>
      <c r="K169" t="b">
        <v>0</v>
      </c>
      <c r="O169" s="3"/>
      <c r="Q169" s="3"/>
      <c r="S169" s="6">
        <f t="shared" si="21"/>
        <v>1.25203145175432E-2</v>
      </c>
      <c r="T169" s="3">
        <f t="shared" si="22"/>
        <v>89475796.462925449</v>
      </c>
      <c r="U169" s="3">
        <f t="shared" si="19"/>
        <v>10.078853186622275</v>
      </c>
      <c r="V169" t="b">
        <v>0</v>
      </c>
    </row>
    <row r="170" spans="1:22">
      <c r="A170">
        <v>81</v>
      </c>
      <c r="B170" s="1" t="s">
        <v>324</v>
      </c>
      <c r="C170" t="s">
        <v>325</v>
      </c>
      <c r="D170" s="2" t="str">
        <f t="shared" si="20"/>
        <v>53,320,625,959</v>
      </c>
      <c r="E170" t="s">
        <v>326</v>
      </c>
      <c r="F170">
        <v>7.0999999999999994E-2</v>
      </c>
      <c r="G170">
        <v>54660339</v>
      </c>
      <c r="H170" s="2" t="s">
        <v>327</v>
      </c>
      <c r="I170" s="2" t="str">
        <f t="shared" si="16"/>
        <v>975</v>
      </c>
      <c r="J170">
        <v>6.9999999999999999E-4</v>
      </c>
      <c r="K170" t="b">
        <v>0</v>
      </c>
      <c r="O170" s="3"/>
      <c r="Q170" s="3"/>
      <c r="S170" s="6">
        <f t="shared" si="21"/>
        <v>1.25203145175432E-2</v>
      </c>
      <c r="T170" s="3">
        <f t="shared" si="22"/>
        <v>667591007.27895856</v>
      </c>
      <c r="U170" s="3">
        <f t="shared" si="19"/>
        <v>12.20730665460462</v>
      </c>
      <c r="V170" t="b">
        <v>0</v>
      </c>
    </row>
    <row r="171" spans="1:22">
      <c r="A171">
        <v>25</v>
      </c>
      <c r="B171" s="1" t="s">
        <v>105</v>
      </c>
      <c r="C171" t="s">
        <v>106</v>
      </c>
      <c r="D171" s="2" t="str">
        <f t="shared" si="20"/>
        <v>455,302,682,986</v>
      </c>
      <c r="E171" t="s">
        <v>107</v>
      </c>
      <c r="F171">
        <v>3.9100000000000003E-2</v>
      </c>
      <c r="G171">
        <v>69209810</v>
      </c>
      <c r="H171" s="2" t="s">
        <v>108</v>
      </c>
      <c r="I171" s="2" t="str">
        <f t="shared" si="16"/>
        <v>6,579</v>
      </c>
      <c r="J171">
        <v>5.5999999999999999E-3</v>
      </c>
      <c r="K171" t="b">
        <v>0</v>
      </c>
      <c r="O171" s="3"/>
      <c r="Q171" s="3"/>
      <c r="S171" s="6">
        <f t="shared" si="21"/>
        <v>1.25203145175432E-2</v>
      </c>
      <c r="T171" s="3">
        <f t="shared" si="22"/>
        <v>5700532791.6659851</v>
      </c>
      <c r="U171" s="3">
        <f t="shared" si="19"/>
        <v>82.371149210916712</v>
      </c>
      <c r="V171" t="b">
        <v>0</v>
      </c>
    </row>
    <row r="172" spans="1:22">
      <c r="A172">
        <v>161</v>
      </c>
      <c r="B172" s="1" t="s">
        <v>643</v>
      </c>
      <c r="C172" t="s">
        <v>644</v>
      </c>
      <c r="D172" s="2" t="str">
        <f t="shared" si="20"/>
        <v>2,954,621,000</v>
      </c>
      <c r="E172" t="s">
        <v>645</v>
      </c>
      <c r="F172">
        <v>-0.08</v>
      </c>
      <c r="G172">
        <v>1243258</v>
      </c>
      <c r="H172" s="2" t="s">
        <v>646</v>
      </c>
      <c r="I172" s="2" t="str">
        <f t="shared" si="16"/>
        <v>2,377</v>
      </c>
      <c r="J172">
        <v>0</v>
      </c>
      <c r="K172" t="b">
        <v>0</v>
      </c>
      <c r="O172" s="3"/>
      <c r="Q172" s="3"/>
      <c r="S172" s="6">
        <f t="shared" si="21"/>
        <v>1.25203145175432E-2</v>
      </c>
      <c r="T172" s="3">
        <f t="shared" si="22"/>
        <v>36992784.20013801</v>
      </c>
      <c r="U172" s="3">
        <f t="shared" si="19"/>
        <v>29.760787608200186</v>
      </c>
      <c r="V172" t="b">
        <v>0</v>
      </c>
    </row>
    <row r="173" spans="1:22">
      <c r="A173">
        <v>152</v>
      </c>
      <c r="B173" s="1" t="s">
        <v>607</v>
      </c>
      <c r="C173" t="s">
        <v>608</v>
      </c>
      <c r="D173" s="2" t="str">
        <f t="shared" si="20"/>
        <v>4,757,776,485</v>
      </c>
      <c r="E173" t="s">
        <v>609</v>
      </c>
      <c r="F173">
        <v>4.3999999999999997E-2</v>
      </c>
      <c r="G173">
        <v>7698474</v>
      </c>
      <c r="H173" s="2" t="s">
        <v>610</v>
      </c>
      <c r="I173" s="2" t="str">
        <f t="shared" si="16"/>
        <v>618</v>
      </c>
      <c r="J173">
        <v>1E-4</v>
      </c>
      <c r="K173" t="b">
        <v>0</v>
      </c>
      <c r="O173" s="3"/>
      <c r="Q173" s="3"/>
      <c r="S173" s="6">
        <f t="shared" si="21"/>
        <v>1.25203145175432E-2</v>
      </c>
      <c r="T173" s="3">
        <f t="shared" si="22"/>
        <v>59568857.996371157</v>
      </c>
      <c r="U173" s="3">
        <f t="shared" si="19"/>
        <v>7.7375543718416981</v>
      </c>
      <c r="V173" t="b">
        <v>0</v>
      </c>
    </row>
    <row r="174" spans="1:22">
      <c r="A174">
        <v>184</v>
      </c>
      <c r="B174" s="1" t="s">
        <v>735</v>
      </c>
      <c r="C174" t="s">
        <v>736</v>
      </c>
      <c r="D174" s="2" t="str">
        <f t="shared" si="20"/>
        <v>427,659,795</v>
      </c>
      <c r="E174" t="s">
        <v>737</v>
      </c>
      <c r="F174">
        <v>2.7E-2</v>
      </c>
      <c r="G174">
        <v>101998</v>
      </c>
      <c r="H174" s="2" t="s">
        <v>738</v>
      </c>
      <c r="I174" s="2" t="str">
        <f t="shared" si="16"/>
        <v>4,193</v>
      </c>
      <c r="J174">
        <v>0</v>
      </c>
      <c r="K174" t="b">
        <v>0</v>
      </c>
      <c r="O174" s="3"/>
      <c r="Q174" s="3"/>
      <c r="S174" s="6">
        <f t="shared" si="21"/>
        <v>1.25203145175432E-2</v>
      </c>
      <c r="T174" s="3">
        <f t="shared" si="22"/>
        <v>5354435.1399080493</v>
      </c>
      <c r="U174" s="3">
        <f t="shared" si="19"/>
        <v>52.497678772058642</v>
      </c>
      <c r="V174" t="b">
        <v>0</v>
      </c>
    </row>
    <row r="175" spans="1:22">
      <c r="A175">
        <v>108</v>
      </c>
      <c r="B175" s="1" t="s">
        <v>431</v>
      </c>
      <c r="C175" t="s">
        <v>432</v>
      </c>
      <c r="D175" s="2" t="str">
        <f t="shared" si="20"/>
        <v>22,079,017,627</v>
      </c>
      <c r="E175" t="s">
        <v>433</v>
      </c>
      <c r="F175">
        <v>-2.3400000000000001E-2</v>
      </c>
      <c r="G175">
        <v>1384059</v>
      </c>
      <c r="H175" s="2" t="s">
        <v>434</v>
      </c>
      <c r="I175" s="2" t="str">
        <f t="shared" si="16"/>
        <v>15,952</v>
      </c>
      <c r="J175">
        <v>2.9999999999999997E-4</v>
      </c>
      <c r="K175" t="b">
        <v>0</v>
      </c>
      <c r="O175" s="3"/>
      <c r="Q175" s="3"/>
      <c r="S175" s="6">
        <f t="shared" si="21"/>
        <v>1.25203145175432E-2</v>
      </c>
      <c r="T175" s="3">
        <f t="shared" si="22"/>
        <v>276436244.92842031</v>
      </c>
      <c r="U175" s="3">
        <f t="shared" si="19"/>
        <v>199.72405718384914</v>
      </c>
      <c r="V175" t="b">
        <v>0</v>
      </c>
    </row>
    <row r="176" spans="1:22">
      <c r="A176">
        <v>89</v>
      </c>
      <c r="B176" s="1" t="s">
        <v>355</v>
      </c>
      <c r="C176" t="s">
        <v>356</v>
      </c>
      <c r="D176" s="2" t="str">
        <f t="shared" si="20"/>
        <v>39,952,095,561</v>
      </c>
      <c r="E176" t="s">
        <v>357</v>
      </c>
      <c r="F176">
        <v>1.9599999999999999E-2</v>
      </c>
      <c r="G176">
        <v>11433443</v>
      </c>
      <c r="H176" s="2" t="s">
        <v>358</v>
      </c>
      <c r="I176" s="2" t="str">
        <f t="shared" si="16"/>
        <v>3,494</v>
      </c>
      <c r="J176">
        <v>5.0000000000000001E-4</v>
      </c>
      <c r="K176" t="b">
        <v>0</v>
      </c>
      <c r="O176" s="3"/>
      <c r="Q176" s="3"/>
      <c r="S176" s="6">
        <f t="shared" si="21"/>
        <v>1.25203145175432E-2</v>
      </c>
      <c r="T176" s="3">
        <f t="shared" si="22"/>
        <v>500212802.05866158</v>
      </c>
      <c r="U176" s="3">
        <f t="shared" si="19"/>
        <v>43.74597892429594</v>
      </c>
      <c r="V176" t="b">
        <v>0</v>
      </c>
    </row>
    <row r="177" spans="1:22">
      <c r="A177">
        <v>17</v>
      </c>
      <c r="B177" s="1" t="s">
        <v>73</v>
      </c>
      <c r="C177" t="s">
        <v>74</v>
      </c>
      <c r="D177" s="2" t="str">
        <f t="shared" si="20"/>
        <v>851,549,299,635</v>
      </c>
      <c r="E177" t="s">
        <v>75</v>
      </c>
      <c r="F177">
        <v>7.4399999999999994E-2</v>
      </c>
      <c r="G177">
        <v>81116450</v>
      </c>
      <c r="H177" s="2" t="s">
        <v>76</v>
      </c>
      <c r="I177" s="2" t="str">
        <f t="shared" si="16"/>
        <v>10,498</v>
      </c>
      <c r="J177">
        <v>1.0500000000000001E-2</v>
      </c>
      <c r="K177" t="b">
        <v>0</v>
      </c>
      <c r="O177" s="3"/>
      <c r="Q177" s="3"/>
      <c r="S177" s="6">
        <f t="shared" si="21"/>
        <v>1.25203145175432E-2</v>
      </c>
      <c r="T177" s="3">
        <f t="shared" si="22"/>
        <v>10661665058.623835</v>
      </c>
      <c r="U177" s="3">
        <f t="shared" si="19"/>
        <v>131.43826180516851</v>
      </c>
      <c r="V177" t="b">
        <v>0</v>
      </c>
    </row>
    <row r="178" spans="1:22">
      <c r="A178">
        <v>92</v>
      </c>
      <c r="B178" s="1" t="s">
        <v>367</v>
      </c>
      <c r="C178" t="s">
        <v>368</v>
      </c>
      <c r="D178" s="2" t="str">
        <f t="shared" si="20"/>
        <v>37,926,285,714</v>
      </c>
      <c r="E178" t="s">
        <v>369</v>
      </c>
      <c r="F178">
        <v>6.5000000000000002E-2</v>
      </c>
      <c r="G178">
        <v>5757667</v>
      </c>
      <c r="H178" s="2" t="s">
        <v>370</v>
      </c>
      <c r="I178" s="2" t="str">
        <f t="shared" si="16"/>
        <v>6,587</v>
      </c>
      <c r="J178">
        <v>5.0000000000000001E-4</v>
      </c>
      <c r="K178" t="b">
        <v>0</v>
      </c>
      <c r="O178" s="3"/>
      <c r="Q178" s="3"/>
      <c r="S178" s="6">
        <f t="shared" si="21"/>
        <v>1.25203145175432E-2</v>
      </c>
      <c r="T178" s="3">
        <f t="shared" si="22"/>
        <v>474849025.62148547</v>
      </c>
      <c r="U178" s="3">
        <f t="shared" si="19"/>
        <v>82.471311727057056</v>
      </c>
      <c r="V178" t="b">
        <v>0</v>
      </c>
    </row>
    <row r="179" spans="1:22">
      <c r="A179">
        <v>189</v>
      </c>
      <c r="B179" s="1" t="s">
        <v>755</v>
      </c>
      <c r="C179" t="s">
        <v>756</v>
      </c>
      <c r="D179" s="2" t="str">
        <f t="shared" si="20"/>
        <v>39,731,317</v>
      </c>
      <c r="E179" t="s">
        <v>757</v>
      </c>
      <c r="F179">
        <v>3.2399999999999998E-2</v>
      </c>
      <c r="G179">
        <v>11370</v>
      </c>
      <c r="H179" s="2" t="s">
        <v>358</v>
      </c>
      <c r="I179" s="2" t="str">
        <f t="shared" si="16"/>
        <v>3,494</v>
      </c>
      <c r="J179">
        <v>0</v>
      </c>
      <c r="K179" t="b">
        <v>0</v>
      </c>
      <c r="O179" s="3"/>
      <c r="Q179" s="3"/>
      <c r="S179" s="6">
        <f t="shared" si="21"/>
        <v>1.25203145175432E-2</v>
      </c>
      <c r="T179" s="3">
        <f t="shared" si="22"/>
        <v>497448.58503621095</v>
      </c>
      <c r="U179" s="3">
        <f t="shared" si="19"/>
        <v>43.74597892429594</v>
      </c>
      <c r="V179" t="b">
        <v>0</v>
      </c>
    </row>
    <row r="180" spans="1:22">
      <c r="A180">
        <v>101</v>
      </c>
      <c r="B180" s="1" t="s">
        <v>403</v>
      </c>
      <c r="C180" t="s">
        <v>404</v>
      </c>
      <c r="D180" s="2" t="str">
        <f t="shared" si="20"/>
        <v>25,995,031,850</v>
      </c>
      <c r="E180" t="s">
        <v>405</v>
      </c>
      <c r="F180">
        <v>3.8600000000000002E-2</v>
      </c>
      <c r="G180">
        <v>41166588</v>
      </c>
      <c r="H180" s="2" t="s">
        <v>406</v>
      </c>
      <c r="I180" s="2" t="str">
        <f t="shared" si="16"/>
        <v>631</v>
      </c>
      <c r="J180">
        <v>2.9999999999999997E-4</v>
      </c>
      <c r="K180" t="b">
        <v>0</v>
      </c>
      <c r="O180" s="3"/>
      <c r="Q180" s="3"/>
      <c r="S180" s="6">
        <f t="shared" si="21"/>
        <v>1.25203145175432E-2</v>
      </c>
      <c r="T180" s="3">
        <f t="shared" si="22"/>
        <v>325465974.65555286</v>
      </c>
      <c r="U180" s="3">
        <f t="shared" si="19"/>
        <v>7.9003184605697596</v>
      </c>
      <c r="V180" t="b">
        <v>0</v>
      </c>
    </row>
    <row r="181" spans="1:22">
      <c r="A181">
        <v>60</v>
      </c>
      <c r="B181" s="1" t="s">
        <v>240</v>
      </c>
      <c r="C181" t="s">
        <v>241</v>
      </c>
      <c r="D181" s="2" t="str">
        <f t="shared" si="20"/>
        <v>112,154,185,121</v>
      </c>
      <c r="E181" t="s">
        <v>242</v>
      </c>
      <c r="F181">
        <v>2.52E-2</v>
      </c>
      <c r="G181">
        <v>44487709</v>
      </c>
      <c r="H181" s="2" t="s">
        <v>243</v>
      </c>
      <c r="I181" s="2" t="str">
        <f t="shared" si="16"/>
        <v>2,521</v>
      </c>
      <c r="J181">
        <v>1.4E-3</v>
      </c>
      <c r="K181" t="b">
        <v>0</v>
      </c>
      <c r="O181" s="3"/>
      <c r="Q181" s="3"/>
      <c r="S181" s="6">
        <f t="shared" si="21"/>
        <v>1.25203145175432E-2</v>
      </c>
      <c r="T181" s="3">
        <f t="shared" si="22"/>
        <v>1404205672.1736839</v>
      </c>
      <c r="U181" s="3">
        <f t="shared" si="19"/>
        <v>31.563712898726408</v>
      </c>
      <c r="V181" t="b">
        <v>0</v>
      </c>
    </row>
    <row r="182" spans="1:22">
      <c r="A182">
        <v>29</v>
      </c>
      <c r="B182" s="1" t="s">
        <v>121</v>
      </c>
      <c r="C182" t="s">
        <v>122</v>
      </c>
      <c r="D182" s="2" t="str">
        <f t="shared" si="20"/>
        <v>382,575,085,092</v>
      </c>
      <c r="E182" t="s">
        <v>123</v>
      </c>
      <c r="F182">
        <v>7.9000000000000008E-3</v>
      </c>
      <c r="G182">
        <v>9487203</v>
      </c>
      <c r="H182" s="2" t="s">
        <v>124</v>
      </c>
      <c r="I182" s="2" t="str">
        <f t="shared" si="16"/>
        <v>40,325</v>
      </c>
      <c r="J182">
        <v>4.7000000000000002E-3</v>
      </c>
      <c r="K182" t="b">
        <v>0</v>
      </c>
      <c r="O182" s="3"/>
      <c r="Q182" s="3"/>
      <c r="S182" s="6">
        <f t="shared" si="21"/>
        <v>1.25203145175432E-2</v>
      </c>
      <c r="T182" s="3">
        <f t="shared" si="22"/>
        <v>4789960391.9276924</v>
      </c>
      <c r="U182" s="3">
        <f t="shared" si="19"/>
        <v>504.88168291992957</v>
      </c>
      <c r="V182" t="b">
        <v>0</v>
      </c>
    </row>
    <row r="183" spans="1:22">
      <c r="A183">
        <v>6</v>
      </c>
      <c r="B183" s="1" t="s">
        <v>29</v>
      </c>
      <c r="C183" t="s">
        <v>30</v>
      </c>
      <c r="D183" s="2" t="str">
        <f t="shared" si="20"/>
        <v>2,637,866,340,434</v>
      </c>
      <c r="E183" t="s">
        <v>31</v>
      </c>
      <c r="F183">
        <v>1.7899999999999999E-2</v>
      </c>
      <c r="G183">
        <v>66727461</v>
      </c>
      <c r="H183" s="2" t="s">
        <v>32</v>
      </c>
      <c r="I183" s="2" t="str">
        <f t="shared" si="16"/>
        <v>39,532</v>
      </c>
      <c r="J183">
        <v>3.2599999999999997E-2</v>
      </c>
      <c r="K183" t="b">
        <v>0</v>
      </c>
      <c r="O183" s="3"/>
      <c r="Q183" s="3"/>
      <c r="S183" s="6">
        <f t="shared" si="21"/>
        <v>1.25203145175432E-2</v>
      </c>
      <c r="T183" s="3">
        <f t="shared" si="22"/>
        <v>33026916237.474365</v>
      </c>
      <c r="U183" s="3">
        <f t="shared" si="19"/>
        <v>494.95307350751779</v>
      </c>
      <c r="V183" t="b">
        <v>0</v>
      </c>
    </row>
    <row r="184" spans="1:22">
      <c r="A184">
        <v>1</v>
      </c>
      <c r="B184" s="1" t="s">
        <v>10</v>
      </c>
      <c r="C184" t="s">
        <v>11</v>
      </c>
      <c r="D184" s="2" t="str">
        <f t="shared" si="20"/>
        <v>19,485,394,000,000</v>
      </c>
      <c r="E184" t="s">
        <v>12</v>
      </c>
      <c r="F184">
        <v>2.2700000000000001E-2</v>
      </c>
      <c r="G184">
        <v>325084756</v>
      </c>
      <c r="H184" s="3" t="s">
        <v>784</v>
      </c>
      <c r="I184" s="2" t="str">
        <f t="shared" si="16"/>
        <v>59,939</v>
      </c>
      <c r="J184">
        <v>0.24079999999999999</v>
      </c>
      <c r="K184" t="b">
        <v>1</v>
      </c>
      <c r="O184" s="3">
        <v>1000</v>
      </c>
      <c r="P184" t="s">
        <v>3</v>
      </c>
      <c r="Q184" s="3">
        <v>1000</v>
      </c>
      <c r="R184" s="5">
        <f>Q184/I184</f>
        <v>1.6683628355494754E-2</v>
      </c>
      <c r="S184" s="6">
        <f t="shared" si="21"/>
        <v>1.25203145175432E-2</v>
      </c>
      <c r="T184" s="3">
        <f t="shared" si="22"/>
        <v>243963261378.24918</v>
      </c>
      <c r="U184" s="3">
        <f t="shared" si="19"/>
        <v>750.45513186702192</v>
      </c>
      <c r="V184" t="b">
        <v>0</v>
      </c>
    </row>
    <row r="185" spans="1:22">
      <c r="A185">
        <v>77</v>
      </c>
      <c r="B185" s="1" t="s">
        <v>308</v>
      </c>
      <c r="C185" t="s">
        <v>309</v>
      </c>
      <c r="D185" s="2" t="str">
        <f t="shared" si="20"/>
        <v>56,156,972,158</v>
      </c>
      <c r="E185" t="s">
        <v>310</v>
      </c>
      <c r="F185">
        <v>2.6599999999999999E-2</v>
      </c>
      <c r="G185">
        <v>3436641</v>
      </c>
      <c r="H185" s="2" t="s">
        <v>311</v>
      </c>
      <c r="I185" s="2" t="str">
        <f t="shared" si="16"/>
        <v>16,341</v>
      </c>
      <c r="J185">
        <v>6.9999999999999999E-4</v>
      </c>
      <c r="K185" t="b">
        <v>0</v>
      </c>
      <c r="Q185" s="3"/>
      <c r="S185" s="6">
        <f t="shared" si="21"/>
        <v>1.25203145175432E-2</v>
      </c>
      <c r="T185" s="3">
        <f t="shared" si="22"/>
        <v>703102953.77107668</v>
      </c>
      <c r="U185" s="3">
        <f t="shared" si="19"/>
        <v>204.59445953117344</v>
      </c>
      <c r="V185" t="b">
        <v>0</v>
      </c>
    </row>
    <row r="186" spans="1:22">
      <c r="A186">
        <v>83</v>
      </c>
      <c r="B186" s="1" t="s">
        <v>331</v>
      </c>
      <c r="C186" t="s">
        <v>332</v>
      </c>
      <c r="D186" s="2" t="str">
        <f t="shared" si="20"/>
        <v>49,677,172,714</v>
      </c>
      <c r="E186" t="s">
        <v>333</v>
      </c>
      <c r="F186">
        <v>5.2999999999999999E-2</v>
      </c>
      <c r="G186">
        <v>31959785</v>
      </c>
      <c r="H186" s="2" t="s">
        <v>334</v>
      </c>
      <c r="I186" s="2" t="str">
        <f t="shared" si="16"/>
        <v>1,554</v>
      </c>
      <c r="J186">
        <v>5.9999999999999995E-4</v>
      </c>
      <c r="K186" t="b">
        <v>0</v>
      </c>
      <c r="Q186" s="3"/>
      <c r="S186" s="6">
        <f t="shared" si="21"/>
        <v>1.25203145175432E-2</v>
      </c>
      <c r="T186" s="3">
        <f t="shared" si="22"/>
        <v>621973826.72159517</v>
      </c>
      <c r="U186" s="3">
        <f t="shared" si="19"/>
        <v>19.456568760262133</v>
      </c>
      <c r="V186" t="b">
        <v>0</v>
      </c>
    </row>
    <row r="187" spans="1:22">
      <c r="A187">
        <v>179</v>
      </c>
      <c r="B187" s="1" t="s">
        <v>715</v>
      </c>
      <c r="C187" t="s">
        <v>716</v>
      </c>
      <c r="D187" s="2" t="str">
        <f t="shared" si="20"/>
        <v>862,879,789</v>
      </c>
      <c r="E187" t="s">
        <v>717</v>
      </c>
      <c r="F187">
        <v>4.4999999999999998E-2</v>
      </c>
      <c r="G187">
        <v>285510</v>
      </c>
      <c r="H187" s="2" t="s">
        <v>718</v>
      </c>
      <c r="I187" s="2" t="str">
        <f t="shared" si="16"/>
        <v>3,022</v>
      </c>
      <c r="J187">
        <v>0</v>
      </c>
      <c r="K187" t="b">
        <v>0</v>
      </c>
      <c r="Q187" s="3"/>
      <c r="S187" s="6">
        <f t="shared" si="21"/>
        <v>1.25203145175432E-2</v>
      </c>
      <c r="T187" s="3">
        <f t="shared" si="22"/>
        <v>10803526.349111313</v>
      </c>
      <c r="U187" s="3">
        <f t="shared" si="19"/>
        <v>37.836390472015552</v>
      </c>
      <c r="V187" t="b">
        <v>0</v>
      </c>
    </row>
    <row r="188" spans="1:22">
      <c r="A188">
        <v>45</v>
      </c>
      <c r="B188" s="1" t="s">
        <v>180</v>
      </c>
      <c r="C188" t="s">
        <v>181</v>
      </c>
      <c r="D188" s="2" t="str">
        <f t="shared" si="20"/>
        <v>223,779,865,815</v>
      </c>
      <c r="E188" t="s">
        <v>182</v>
      </c>
      <c r="F188">
        <v>6.8099999999999994E-2</v>
      </c>
      <c r="G188">
        <v>94600648</v>
      </c>
      <c r="H188" s="2" t="s">
        <v>183</v>
      </c>
      <c r="I188" s="2" t="str">
        <f t="shared" si="16"/>
        <v>2,366</v>
      </c>
      <c r="J188">
        <v>2.8E-3</v>
      </c>
      <c r="K188" t="b">
        <v>0</v>
      </c>
      <c r="Q188" s="3"/>
      <c r="S188" s="6">
        <f t="shared" si="21"/>
        <v>1.25203145175432E-2</v>
      </c>
      <c r="T188" s="3">
        <f t="shared" si="22"/>
        <v>2801794302.6974139</v>
      </c>
      <c r="U188" s="3">
        <f t="shared" si="19"/>
        <v>29.623064148507211</v>
      </c>
      <c r="V188" t="b">
        <v>0</v>
      </c>
    </row>
    <row r="189" spans="1:22">
      <c r="A189">
        <v>98</v>
      </c>
      <c r="B189" s="1" t="s">
        <v>391</v>
      </c>
      <c r="C189" t="s">
        <v>392</v>
      </c>
      <c r="D189" s="2" t="str">
        <f t="shared" si="20"/>
        <v>31,267,675,216</v>
      </c>
      <c r="E189" t="s">
        <v>393</v>
      </c>
      <c r="F189">
        <v>-5.9400000000000001E-2</v>
      </c>
      <c r="G189">
        <v>27834819</v>
      </c>
      <c r="H189" s="2" t="s">
        <v>394</v>
      </c>
      <c r="I189" s="2" t="str">
        <f t="shared" si="16"/>
        <v>1,123</v>
      </c>
      <c r="J189">
        <v>4.0000000000000002E-4</v>
      </c>
      <c r="K189" t="b">
        <v>0</v>
      </c>
      <c r="Q189" s="3"/>
      <c r="S189" s="6">
        <f t="shared" si="21"/>
        <v>1.25203145175432E-2</v>
      </c>
      <c r="T189" s="3">
        <f t="shared" si="22"/>
        <v>391481127.93671054</v>
      </c>
      <c r="U189" s="3">
        <f t="shared" si="19"/>
        <v>14.060313203201014</v>
      </c>
      <c r="V189" t="b">
        <v>0</v>
      </c>
    </row>
    <row r="190" spans="1:22">
      <c r="A190">
        <v>102</v>
      </c>
      <c r="B190" s="1" t="s">
        <v>407</v>
      </c>
      <c r="C190" t="s">
        <v>408</v>
      </c>
      <c r="D190" s="2" t="str">
        <f t="shared" si="20"/>
        <v>25,868,142,073</v>
      </c>
      <c r="E190" t="s">
        <v>409</v>
      </c>
      <c r="F190">
        <v>3.4000000000000002E-2</v>
      </c>
      <c r="G190">
        <v>16853599</v>
      </c>
      <c r="H190" s="2" t="s">
        <v>410</v>
      </c>
      <c r="I190" s="2" t="str">
        <f t="shared" si="16"/>
        <v>1,535</v>
      </c>
      <c r="J190">
        <v>2.9999999999999997E-4</v>
      </c>
      <c r="K190" t="b">
        <v>0</v>
      </c>
      <c r="Q190" s="3"/>
      <c r="S190" s="6">
        <f t="shared" si="21"/>
        <v>1.25203145175432E-2</v>
      </c>
      <c r="T190" s="3">
        <f t="shared" si="22"/>
        <v>323877274.73845196</v>
      </c>
      <c r="U190" s="3">
        <f t="shared" si="19"/>
        <v>19.218682784428811</v>
      </c>
      <c r="V190" t="b">
        <v>0</v>
      </c>
    </row>
    <row r="191" spans="1:22">
      <c r="A191">
        <v>110</v>
      </c>
      <c r="B191" s="1" t="s">
        <v>439</v>
      </c>
      <c r="C191" t="s">
        <v>440</v>
      </c>
      <c r="D191" s="2" t="str">
        <f t="shared" si="20"/>
        <v>22,040,902,300</v>
      </c>
      <c r="E191" t="s">
        <v>441</v>
      </c>
      <c r="F191">
        <v>4.7E-2</v>
      </c>
      <c r="G191">
        <v>14236595</v>
      </c>
      <c r="H191" s="2" t="s">
        <v>442</v>
      </c>
      <c r="I191" s="2" t="str">
        <f t="shared" si="16"/>
        <v>1,548</v>
      </c>
      <c r="J191">
        <v>2.9999999999999997E-4</v>
      </c>
      <c r="K191" t="b">
        <v>0</v>
      </c>
      <c r="Q191" s="3"/>
      <c r="S191" s="6">
        <f t="shared" si="21"/>
        <v>1.25203145175432E-2</v>
      </c>
      <c r="T191" s="3">
        <f t="shared" si="22"/>
        <v>275959029.04644132</v>
      </c>
      <c r="U191" s="3">
        <f t="shared" si="19"/>
        <v>19.381446873156875</v>
      </c>
      <c r="V191" t="b">
        <v>0</v>
      </c>
    </row>
    <row r="192" spans="1:22">
      <c r="Q192" s="3"/>
    </row>
    <row r="194" spans="3:24">
      <c r="U194" t="s">
        <v>786</v>
      </c>
      <c r="V194" t="s">
        <v>787</v>
      </c>
      <c r="W194" t="s">
        <v>785</v>
      </c>
      <c r="X194">
        <v>0.92</v>
      </c>
    </row>
    <row r="195" spans="3:24">
      <c r="C195" s="1" t="s">
        <v>758</v>
      </c>
      <c r="Q195" t="s">
        <v>774</v>
      </c>
      <c r="R195" s="6">
        <f>AVERAGE(R78:R184)</f>
        <v>1.25203145175432E-2</v>
      </c>
      <c r="S195" t="s">
        <v>778</v>
      </c>
      <c r="T195" s="3">
        <f>SUM(T3:T191)</f>
        <v>996285594954.98962</v>
      </c>
      <c r="U195" s="3">
        <f>AVERAGE(U3:U191)</f>
        <v>179.99217399430168</v>
      </c>
      <c r="V195" s="11">
        <f>U195*$X$194</f>
        <v>165.59280007475755</v>
      </c>
    </row>
    <row r="196" spans="3:24">
      <c r="S196" t="s">
        <v>780</v>
      </c>
      <c r="T196" s="3">
        <f>SUM(T3:T29)</f>
        <v>184060890152.9549</v>
      </c>
      <c r="U196" s="3">
        <f>AVERAGE(U3:U29)</f>
        <v>407.39805037098563</v>
      </c>
      <c r="V196" s="11">
        <f>U196*$X$194</f>
        <v>374.80620634130679</v>
      </c>
    </row>
  </sheetData>
  <autoFilter ref="A2:V191" xr:uid="{38F93193-2601-D84D-9D55-92F3E4D221ED}">
    <sortState xmlns:xlrd2="http://schemas.microsoft.com/office/spreadsheetml/2017/richdata2" ref="A3:V191">
      <sortCondition descending="1" ref="V2:V191"/>
    </sortState>
  </autoFilter>
  <mergeCells count="2">
    <mergeCell ref="L1:T1"/>
    <mergeCell ref="B1:K1"/>
  </mergeCells>
  <hyperlinks>
    <hyperlink ref="B184" r:id="rId1" display="https://www.worldometers.info/gdp/us-gdp/" xr:uid="{C49605D9-39FB-F546-87D8-D45F618E9225}"/>
    <hyperlink ref="B64" r:id="rId2" display="https://www.worldometers.info/gdp/china-gdp/" xr:uid="{C1D22E15-7353-4343-B2F5-D7F5909CEB76}"/>
    <hyperlink ref="B101" r:id="rId3" display="https://www.worldometers.info/gdp/japan-gdp/" xr:uid="{34B5B49A-F176-154C-B5CB-7D8C9C2679B7}"/>
    <hyperlink ref="B13" r:id="rId4" display="https://www.worldometers.info/gdp/germany-gdp/" xr:uid="{E8237363-3661-BD4A-9330-174579D6B10B}"/>
    <hyperlink ref="B95" r:id="rId5" display="https://www.worldometers.info/gdp/india-gdp/" xr:uid="{3DB817ED-1A0D-EC44-9FD1-169E5AD19F96}"/>
    <hyperlink ref="B183" r:id="rId6" display="https://www.worldometers.info/gdp/uk-gdp/" xr:uid="{5C25ACC6-7096-8D41-9A0D-E938D5AF294C}"/>
    <hyperlink ref="B12" r:id="rId7" display="https://www.worldometers.info/gdp/france-gdp/" xr:uid="{19A1D54F-37B6-3D40-B6AE-B58C87BEFC19}"/>
    <hyperlink ref="B53" r:id="rId8" display="https://www.worldometers.info/gdp/brazil-gdp/" xr:uid="{09FBE1B5-D8A3-4F4A-A213-99D2AF255F1E}"/>
    <hyperlink ref="B17" r:id="rId9" display="https://www.worldometers.info/gdp/italy-gdp/" xr:uid="{992F8329-D867-3048-9DCD-83D79054AD34}"/>
    <hyperlink ref="B60" r:id="rId10" display="https://www.worldometers.info/gdp/canada-gdp/" xr:uid="{B02D4D3D-973F-9442-96CD-36D075F4B8B6}"/>
    <hyperlink ref="B147" r:id="rId11" display="https://www.worldometers.info/gdp/russia-gdp/" xr:uid="{C69A9FFA-2AA1-1A4A-B483-02E5D4C923E1}"/>
    <hyperlink ref="B162" r:id="rId12" display="https://www.worldometers.info/gdp/south-korea-gdp/" xr:uid="{E65D74CE-6C59-0F4B-975D-12E90D2F7724}"/>
    <hyperlink ref="B40" r:id="rId13" display="https://www.worldometers.info/gdp/australia-gdp/" xr:uid="{B2215B55-C4D5-834F-8111-FA035CFF9E37}"/>
    <hyperlink ref="B28" r:id="rId14" display="https://www.worldometers.info/gdp/spain-gdp/" xr:uid="{9B771F89-7673-5648-9F0A-9D9D645A6153}"/>
    <hyperlink ref="B122" r:id="rId15" display="https://www.worldometers.info/gdp/mexico-gdp/" xr:uid="{BCCFD332-1699-3341-AD29-B5243FADC1A7}"/>
    <hyperlink ref="B96" r:id="rId16" display="https://www.worldometers.info/gdp/indonesia-gdp/" xr:uid="{B4D1619B-6FBC-DF4C-BAC1-512FB3B2A090}"/>
    <hyperlink ref="B177" r:id="rId17" display="https://www.worldometers.info/gdp/turkey-gdp/" xr:uid="{E976EA3E-1D51-7749-B89D-4B83E7EF3BDB}"/>
    <hyperlink ref="B22" r:id="rId18" display="https://www.worldometers.info/gdp/netherlands-gdp/" xr:uid="{44C65D6C-E0EA-B04E-BD5E-257F8907E310}"/>
    <hyperlink ref="B154" r:id="rId19" display="https://www.worldometers.info/gdp/saudi-arabia-gdp/" xr:uid="{DEAB2C66-40B6-2B4D-A4D3-C89E72C96F65}"/>
    <hyperlink ref="B168" r:id="rId20" display="https://www.worldometers.info/gdp/switzerland-gdp/" xr:uid="{1F6D6AF8-8694-B146-8708-1D801B3C7A76}"/>
    <hyperlink ref="B37" r:id="rId21" display="https://www.worldometers.info/gdp/argentina-gdp/" xr:uid="{0D251AF6-EDDD-2D4B-BBA0-CAA52EC2E484}"/>
    <hyperlink ref="B29" r:id="rId22" display="https://www.worldometers.info/gdp/sweden-gdp/" xr:uid="{4F8821CE-11F5-2A40-962C-E5C694AB5810}"/>
    <hyperlink ref="B23" r:id="rId23" display="https://www.worldometers.info/gdp/poland-gdp/" xr:uid="{6155A750-14A3-794B-BF91-67E6E40FF588}"/>
    <hyperlink ref="B4" r:id="rId24" display="https://www.worldometers.info/gdp/belgium-gdp/" xr:uid="{EB90DA87-FC55-B44C-A90D-E958F88AD916}"/>
    <hyperlink ref="B171" r:id="rId25" display="https://www.worldometers.info/gdp/thailand-gdp/" xr:uid="{471009B9-300E-7045-BA7D-7B4BBCB33301}"/>
    <hyperlink ref="B97" r:id="rId26" display="https://www.worldometers.info/gdp/iran-gdp/" xr:uid="{5AE1919F-4042-194F-9A0D-A71F277E2BCF}"/>
    <hyperlink ref="B3" r:id="rId27" display="https://www.worldometers.info/gdp/austria-gdp/" xr:uid="{84D217E8-D465-104C-A073-FA24E85BA033}"/>
    <hyperlink ref="B137" r:id="rId28" display="https://www.worldometers.info/gdp/norway-gdp/" xr:uid="{A9E3535A-0800-B441-AED6-494FC7102C2B}"/>
    <hyperlink ref="B182" r:id="rId29" display="https://www.worldometers.info/gdp/united-arab-emirates-gdp/" xr:uid="{4E9E505A-964A-9248-B8E1-BDD6658EC68E}"/>
    <hyperlink ref="B134" r:id="rId30" display="https://www.worldometers.info/gdp/nigeria-gdp/" xr:uid="{73A94804-3CEF-6A45-92A6-DF805FEDE8C8}"/>
    <hyperlink ref="B99" r:id="rId31" display="https://www.worldometers.info/gdp/israel-gdp/" xr:uid="{1763D9E7-41C1-4144-BB2A-1CFD5116EE9D}"/>
    <hyperlink ref="B161" r:id="rId32" display="https://www.worldometers.info/gdp/south-africa-gdp/" xr:uid="{7299CDE6-AE42-D346-9BAF-4C6262ED7061}"/>
    <hyperlink ref="B93" r:id="rId33" display="https://www.worldometers.info/gdp/china-hong-kong-sar-gdp/" xr:uid="{2684F8E6-D257-3143-8DDE-0CC150C9C7CC}"/>
    <hyperlink ref="B16" r:id="rId34" display="https://www.worldometers.info/gdp/ireland-gdp/" xr:uid="{F7D9B6B0-C458-5240-B6CC-42AED19CEEE4}"/>
    <hyperlink ref="B9" r:id="rId35" display="https://www.worldometers.info/gdp/denmark-gdp/" xr:uid="{3C413E41-A2C2-1F47-B332-A70584E63637}"/>
    <hyperlink ref="B159" r:id="rId36" display="https://www.worldometers.info/gdp/singapore-gdp/" xr:uid="{515849B5-470A-AA45-A97E-BE629670E0CC}"/>
    <hyperlink ref="B116" r:id="rId37" display="https://www.worldometers.info/gdp/malaysia-gdp/" xr:uid="{F6B5A9C1-4957-664E-898C-3D44820CF9EB}"/>
    <hyperlink ref="B65" r:id="rId38" display="https://www.worldometers.info/gdp/colombia-gdp/" xr:uid="{3A8E958F-0D35-9C4D-87D5-16309E47A72D}"/>
    <hyperlink ref="B145" r:id="rId39" display="https://www.worldometers.info/gdp/philippines-gdp/" xr:uid="{A850AC10-8CA7-004B-813F-8BA43CAEA75F}"/>
    <hyperlink ref="B139" r:id="rId40" display="https://www.worldometers.info/gdp/pakistan-gdp/" xr:uid="{19576791-CC5C-C342-8793-02D70B73C708}"/>
    <hyperlink ref="B63" r:id="rId41" display="https://www.worldometers.info/gdp/chile-gdp/" xr:uid="{B32923A9-FD69-F849-B99F-47307484C457}"/>
    <hyperlink ref="B11" r:id="rId42" display="https://www.worldometers.info/gdp/finland-gdp/" xr:uid="{3A997DBC-139C-7B4E-8ED2-5052B32380A5}"/>
    <hyperlink ref="B44" r:id="rId43" display="https://www.worldometers.info/gdp/bangladesh-gdp/" xr:uid="{3ECE5F53-567A-CA41-AE54-EDE66073FB6F}"/>
    <hyperlink ref="B75" r:id="rId44" display="https://www.worldometers.info/gdp/egypt-gdp/" xr:uid="{FA8C7F42-FD2A-924D-BB7F-0F58713DD02C}"/>
    <hyperlink ref="B188" r:id="rId45" display="https://www.worldometers.info/gdp/vietnam-gdp/" xr:uid="{B8D05A21-81A6-B04C-BC89-785C00B86D90}"/>
    <hyperlink ref="B24" r:id="rId46" display="https://www.worldometers.info/gdp/portugal-gdp/" xr:uid="{66292DDE-7D64-A04D-B1AF-9204C8840512}"/>
    <hyperlink ref="B8" r:id="rId47" display="https://www.worldometers.info/gdp/czechia-gdp/" xr:uid="{C1AEFB9E-DB6B-3A4C-BAD8-3CD0F271F4EA}"/>
    <hyperlink ref="B25" r:id="rId48" display="https://www.worldometers.info/gdp/romania-gdp/" xr:uid="{564C1CEE-B17F-614E-B255-98D2DC5A8D26}"/>
    <hyperlink ref="B144" r:id="rId49" display="https://www.worldometers.info/gdp/peru-gdp/" xr:uid="{D5CE3958-C48D-5448-A3AB-8DE6B6DFC140}"/>
    <hyperlink ref="B131" r:id="rId50" display="https://www.worldometers.info/gdp/new-zealand-gdp/" xr:uid="{95F528DE-B3CD-974A-B16C-21F216178A0D}"/>
    <hyperlink ref="B14" r:id="rId51" display="https://www.worldometers.info/gdp/greece-gdp/" xr:uid="{62AA7257-429E-F742-96B0-4AD71ED02213}"/>
    <hyperlink ref="B98" r:id="rId52" display="https://www.worldometers.info/gdp/iraq-gdp/" xr:uid="{7D67B241-0707-9A48-A9A7-0721A35CD913}"/>
    <hyperlink ref="B32" r:id="rId53" display="https://www.worldometers.info/gdp/algeria-gdp/" xr:uid="{8EDF7EFA-54A4-5F48-B706-8D114C5D738C}"/>
    <hyperlink ref="B146" r:id="rId54" display="https://www.worldometers.info/gdp/qatar-gdp/" xr:uid="{FB406DC5-AD7E-984C-830E-9EB13FEBCD82}"/>
    <hyperlink ref="B103" r:id="rId55" display="https://www.worldometers.info/gdp/kazakhstan-gdp/" xr:uid="{8357EBE8-AF49-904C-8201-915FC81B38E0}"/>
    <hyperlink ref="B15" r:id="rId56" display="https://www.worldometers.info/gdp/hungary-gdp/" xr:uid="{3A07072D-775B-3148-8AA4-028213CF4BC0}"/>
    <hyperlink ref="B35" r:id="rId57" display="https://www.worldometers.info/gdp/angola-gdp/" xr:uid="{BEEFE6A4-0E0C-7F4B-BC8C-D095F4EEBCEC}"/>
    <hyperlink ref="B106" r:id="rId58" display="https://www.worldometers.info/gdp/kuwait-gdp/" xr:uid="{645EB5C6-D04D-234B-A7AA-E8182564CF95}"/>
    <hyperlink ref="B166" r:id="rId59" display="https://www.worldometers.info/gdp/sudan-gdp/" xr:uid="{69A46328-EA7F-184A-B408-C21879B11B57}"/>
    <hyperlink ref="B181" r:id="rId60" display="https://www.worldometers.info/gdp/ukraine-gdp/" xr:uid="{FC1611C4-DAC7-B241-863B-7A0363D18129}"/>
    <hyperlink ref="B126" r:id="rId61" display="https://www.worldometers.info/gdp/morocco-gdp/" xr:uid="{54F21EA6-F09F-724C-BB7D-8B68AF27B834}"/>
    <hyperlink ref="B74" r:id="rId62" display="https://www.worldometers.info/gdp/ecuador-gdp/" xr:uid="{5550A4FD-1EAD-4247-A83E-7CE77823D792}"/>
    <hyperlink ref="B70" r:id="rId63" display="https://www.worldometers.info/gdp/cuba-gdp/" xr:uid="{CCBFD650-106F-0145-B726-55F694A1F097}"/>
    <hyperlink ref="B26" r:id="rId64" display="https://www.worldometers.info/gdp/slovakia-gdp/" xr:uid="{780CD86C-8634-1C46-8BA5-08664CDFED71}"/>
    <hyperlink ref="B163" r:id="rId65" display="https://www.worldometers.info/gdp/sri-lanka-gdp/" xr:uid="{87D7DA56-5A03-2C4C-A363-5091D748CF15}"/>
    <hyperlink ref="B79" r:id="rId66" display="https://www.worldometers.info/gdp/ethiopia-gdp/" xr:uid="{B0747BA9-9B2D-6740-B045-2191A67D66DE}"/>
    <hyperlink ref="B104" r:id="rId67" display="https://www.worldometers.info/gdp/kenya-gdp/" xr:uid="{31695AC5-3BAE-FE4A-A684-CD92FB835086}"/>
    <hyperlink ref="B72" r:id="rId68" display="https://www.worldometers.info/gdp/dominican-republic-gdp/" xr:uid="{4AE7FDCB-1157-F44C-988D-13DA4EFDC30E}"/>
    <hyperlink ref="B87" r:id="rId69" display="https://www.worldometers.info/gdp/guatemala-gdp/" xr:uid="{E120AE09-2404-E146-B5D2-27D5BD54103E}"/>
    <hyperlink ref="B138" r:id="rId70" display="https://www.worldometers.info/gdp/oman-gdp/" xr:uid="{40548A1F-92E1-F14E-BC7F-2EB20B98A7E2}"/>
    <hyperlink ref="B128" r:id="rId71" display="https://www.worldometers.info/gdp/myanmar-gdp/" xr:uid="{DE9693E3-8148-924F-809F-730931D75086}"/>
    <hyperlink ref="B20" r:id="rId72" display="https://www.worldometers.info/gdp/luxembourg-gdp/" xr:uid="{2AC71E5D-36FD-6C40-857B-CCCEE2E24782}"/>
    <hyperlink ref="B141" r:id="rId73" display="https://www.worldometers.info/gdp/panama-gdp/" xr:uid="{27064EBE-E61C-E343-B6A8-4B3D03A5D068}"/>
    <hyperlink ref="B84" r:id="rId74" display="https://www.worldometers.info/gdp/ghana-gdp/" xr:uid="{64555270-E1E9-BB4B-9113-52774D715188}"/>
    <hyperlink ref="B5" r:id="rId75" display="https://www.worldometers.info/gdp/bulgaria-gdp/" xr:uid="{506AC6FE-E56B-0F4A-B248-AEA42811B58E}"/>
    <hyperlink ref="B68" r:id="rId76" display="https://www.worldometers.info/gdp/costa-rica-gdp/" xr:uid="{C071C9CB-CA17-B348-8608-19137E7383E7}"/>
    <hyperlink ref="B185" r:id="rId77" display="https://www.worldometers.info/gdp/uruguay-gdp/" xr:uid="{3BC3F265-B8D9-8E44-80D7-0B3BFD8D6BD8}"/>
    <hyperlink ref="B6" r:id="rId78" display="https://www.worldometers.info/gdp/croatia-gdp/" xr:uid="{16D80B3A-C94B-CA42-8B1A-EE3ED8956436}"/>
    <hyperlink ref="B46" r:id="rId79" display="https://www.worldometers.info/gdp/belarus-gdp/" xr:uid="{A47B2691-8623-724D-8332-B5FDDAA86117}"/>
    <hyperlink ref="B109" r:id="rId80" display="https://www.worldometers.info/gdp/lebanon-gdp/" xr:uid="{9E26230C-F7E2-E349-B6D8-159411148E1B}"/>
    <hyperlink ref="B170" r:id="rId81" display="https://www.worldometers.info/gdp/tanzania-gdp/" xr:uid="{46F4BEAC-D176-8949-A572-174721C18437}"/>
    <hyperlink ref="B113" r:id="rId82" display="https://www.worldometers.info/gdp/china-macao-sar-gdp/" xr:uid="{1694B6D1-9B07-4645-8D0B-B899BA42E01D}"/>
    <hyperlink ref="B186" r:id="rId83" display="https://www.worldometers.info/gdp/uzbekistan-gdp/" xr:uid="{2F97A282-226C-724F-AE41-008BBB876B77}"/>
    <hyperlink ref="B27" r:id="rId84" display="https://www.worldometers.info/gdp/slovenia-gdp/" xr:uid="{2897C2FB-2CC7-4744-BAF4-49315C02D2C1}"/>
    <hyperlink ref="B19" r:id="rId85" display="https://www.worldometers.info/gdp/lithuania-gdp/" xr:uid="{45BA93B3-BC3A-A24B-AABD-7F4F36A2FBF1}"/>
    <hyperlink ref="B156" r:id="rId86" display="https://www.worldometers.info/gdp/serbia-gdp/" xr:uid="{4B903E07-243B-FA4D-983D-695A630D6573}"/>
    <hyperlink ref="B41" r:id="rId87" display="https://www.worldometers.info/gdp/azerbaijan-gdp/" xr:uid="{137A314D-0C99-8847-B832-E0E75741892E}"/>
    <hyperlink ref="B102" r:id="rId88" display="https://www.worldometers.info/gdp/jordan-gdp/" xr:uid="{C4988749-733A-DA45-993A-B72A27419BFF}"/>
    <hyperlink ref="B176" r:id="rId89" display="https://www.worldometers.info/gdp/tunisia-gdp/" xr:uid="{53602A72-56EE-BA4E-83E7-E7E364853940}"/>
    <hyperlink ref="B143" r:id="rId90" display="https://www.worldometers.info/gdp/paraguay-gdp/" xr:uid="{891A39C2-A1F2-8C40-BE5D-8B1B1C123B16}"/>
    <hyperlink ref="B112" r:id="rId91" display="https://www.worldometers.info/gdp/libya-gdp/" xr:uid="{8E9BA6D6-D3DB-C94C-A063-8612B10CF079}"/>
    <hyperlink ref="B178" r:id="rId92" display="https://www.worldometers.info/gdp/turkmenistan-gdp/" xr:uid="{A48B7B75-9F7A-1D44-A8D1-1AD3F05E4B2D}"/>
    <hyperlink ref="B73" r:id="rId93" display="https://www.worldometers.info/gdp/democratic-republic-of-the-congo-gdp/" xr:uid="{F0B0AC31-65C5-D84E-8883-F81B7CA3710A}"/>
    <hyperlink ref="B50" r:id="rId94" display="https://www.worldometers.info/gdp/bolivia-gdp/" xr:uid="{3567E33D-8A35-7246-89FC-7700A4110FB0}"/>
    <hyperlink ref="B69" r:id="rId95" display="https://www.worldometers.info/gdp/cote-d-ivoire-gdp/" xr:uid="{461D02F7-FB16-A144-B88F-AD609A1FB4E4}"/>
    <hyperlink ref="B43" r:id="rId96" display="https://www.worldometers.info/gdp/bahrain-gdp/" xr:uid="{8A06C98D-D5DD-154D-B357-29FAAF379381}"/>
    <hyperlink ref="B59" r:id="rId97" display="https://www.worldometers.info/gdp/cameroon-gdp/" xr:uid="{37F98C20-8B3A-E74F-9D43-126C20998FFE}"/>
    <hyperlink ref="B189" r:id="rId98" display="https://www.worldometers.info/gdp/yemen-gdp/" xr:uid="{E2159FEA-E193-9941-B69E-32E18E6DEEAC}"/>
    <hyperlink ref="B18" r:id="rId99" display="https://www.worldometers.info/gdp/latvia-gdp/" xr:uid="{2BCD80B1-CCDD-3A46-89C8-14D2DC0BE27D}"/>
    <hyperlink ref="B10" r:id="rId100" display="https://www.worldometers.info/gdp/estonia-gdp/" xr:uid="{F9595BBE-1CCB-554E-8328-33B413B7BFF9}"/>
    <hyperlink ref="B180" r:id="rId101" display="https://www.worldometers.info/gdp/uganda-gdp/" xr:uid="{9AEE6DEA-0D18-AA42-A62A-E3B9BEE713C0}"/>
    <hyperlink ref="B190" r:id="rId102" display="https://www.worldometers.info/gdp/zambia-gdp/" xr:uid="{327BE02C-7261-234A-A77B-B84C7B35BF17}"/>
    <hyperlink ref="B130" r:id="rId103" display="https://www.worldometers.info/gdp/nepal-gdp/" xr:uid="{995A371C-AEB5-3D43-980A-90F806DB22A1}"/>
    <hyperlink ref="B76" r:id="rId104" display="https://www.worldometers.info/gdp/el-salvador-gdp/" xr:uid="{31128831-7D06-CC46-BA8B-1667DA0BBB16}"/>
    <hyperlink ref="B94" r:id="rId105" display="https://www.worldometers.info/gdp/iceland-gdp/" xr:uid="{93FF8878-5481-7146-A5C9-EC61C28E9B32}"/>
    <hyperlink ref="B92" r:id="rId106" display="https://www.worldometers.info/gdp/honduras-gdp/" xr:uid="{17829C7C-24B0-6E44-976B-8A415932331B}"/>
    <hyperlink ref="B58" r:id="rId107" display="https://www.worldometers.info/gdp/cambodia-gdp/" xr:uid="{196CFC3A-66FA-9D4B-B61E-0FD5F75DCA19}"/>
    <hyperlink ref="B175" r:id="rId108" display="https://www.worldometers.info/gdp/trinidad-and-tobago-gdp/" xr:uid="{29CE7775-98E5-9F4F-AE4D-8B8B3AF92F33}"/>
    <hyperlink ref="B7" r:id="rId109" display="https://www.worldometers.info/gdp/cyprus-gdp/" xr:uid="{B3277314-B95A-5C44-AA6C-D344DE52208B}"/>
    <hyperlink ref="B191" r:id="rId110" display="https://www.worldometers.info/gdp/zimbabwe-gdp/" xr:uid="{D20BC4E4-0DC6-BE4B-82D8-F86997B0A0FE}"/>
    <hyperlink ref="B155" r:id="rId111" display="https://www.worldometers.info/gdp/senegal-gdp/" xr:uid="{A8BAF200-10D7-1D4F-9FD7-768F089018DD}"/>
    <hyperlink ref="B142" r:id="rId112" display="https://www.worldometers.info/gdp/papua-new-guinea-gdp/" xr:uid="{D247567B-E10C-AC4E-B026-27C279D9F126}"/>
    <hyperlink ref="B30" r:id="rId113" display="https://www.worldometers.info/gdp/afghanistan-gdp/" xr:uid="{73181FED-E5C0-684E-B811-743827C6A36F}"/>
    <hyperlink ref="B51" r:id="rId114" display="https://www.worldometers.info/gdp/bosnia-and-herzegovina-gdp/" xr:uid="{B2516C28-3402-464E-B818-4A57889B0651}"/>
    <hyperlink ref="B52" r:id="rId115" display="https://www.worldometers.info/gdp/botswana-gdp/" xr:uid="{D5FAEB08-1F78-AB42-8379-F4D3F172B1DB}"/>
    <hyperlink ref="B108" r:id="rId116" display="https://www.worldometers.info/gdp/laos-gdp/" xr:uid="{71C13700-1BAC-2347-B6ED-A2394FB463BD}"/>
    <hyperlink ref="B118" r:id="rId117" display="https://www.worldometers.info/gdp/mali-gdp/" xr:uid="{CBB8CE5A-EC54-7E4A-B469-C5DE6565AA39}"/>
    <hyperlink ref="B83" r:id="rId118" display="https://www.worldometers.info/gdp/georgia-gdp/" xr:uid="{DDDADAC1-CDD8-9448-AF00-ECCC0CD80B0B}"/>
    <hyperlink ref="B81" r:id="rId119" display="https://www.worldometers.info/gdp/gabon-gdp/" xr:uid="{BA57E9D7-2ACD-BA45-BF8F-3221EA5243EE}"/>
    <hyperlink ref="B100" r:id="rId120" display="https://www.worldometers.info/gdp/jamaica-gdp/" xr:uid="{8D14E9CB-E908-E041-BBB1-89BFB9B1090F}"/>
    <hyperlink ref="B165" r:id="rId121" display="https://www.worldometers.info/gdp/state-of-palestine-gdp/" xr:uid="{728D24F5-BFC1-664A-BB17-89B94AA74DDD}"/>
    <hyperlink ref="B132" r:id="rId122" display="https://www.worldometers.info/gdp/nicaragua-gdp/" xr:uid="{9AEA7122-0D35-9D4C-A9D7-DF695AADDA1D}"/>
    <hyperlink ref="B121" r:id="rId123" display="https://www.worldometers.info/gdp/mauritius-gdp/" xr:uid="{31883C1B-E660-F047-97DB-7C819B894E37}"/>
    <hyperlink ref="B129" r:id="rId124" display="https://www.worldometers.info/gdp/namibia-gdp/" xr:uid="{F7E891CB-772E-F444-917F-DE06B057074A}"/>
    <hyperlink ref="B31" r:id="rId125" display="https://www.worldometers.info/gdp/albania-gdp/" xr:uid="{94C0F6E0-CACA-0D4A-BC93-FAFF75BBAAA6}"/>
    <hyperlink ref="B127" r:id="rId126" display="https://www.worldometers.info/gdp/mozambique-gdp/" xr:uid="{0800E884-343B-A645-A9A2-8E1CC2AC0B2C}"/>
    <hyperlink ref="B21" r:id="rId127" display="https://www.worldometers.info/gdp/malta-gdp/" xr:uid="{88E0F29A-043A-4043-8C2B-91A1E3FC6A16}"/>
    <hyperlink ref="B55" r:id="rId128" display="https://www.worldometers.info/gdp/burkina-faso-gdp/" xr:uid="{849E3650-E85A-2E40-883E-84DDDFEF9297}"/>
    <hyperlink ref="B77" r:id="rId129" display="https://www.worldometers.info/gdp/equatorial-guinea-gdp/" xr:uid="{D6CAB575-9B97-8C49-A096-D802CDED7ADB}"/>
    <hyperlink ref="B42" r:id="rId130" display="https://www.worldometers.info/gdp/bahamas-gdp/" xr:uid="{267F4BB8-1269-E440-9173-9D7B2DD713A0}"/>
    <hyperlink ref="B54" r:id="rId131" display="https://www.worldometers.info/gdp/brunei-darussalam-gdp/" xr:uid="{5988BC7C-8AF6-884A-8788-B480B51FCB7B}"/>
    <hyperlink ref="B38" r:id="rId132" display="https://www.worldometers.info/gdp/armenia-gdp/" xr:uid="{35B3D0CB-85FC-A948-91C2-CE271CDA991A}"/>
    <hyperlink ref="B114" r:id="rId133" display="https://www.worldometers.info/gdp/madagascar-gdp/" xr:uid="{3247FF10-8503-6A47-91B8-C3F06B1CD06C}"/>
    <hyperlink ref="B124" r:id="rId134" display="https://www.worldometers.info/gdp/mongolia-gdp/" xr:uid="{5A0E6FB2-DE27-B24D-82C0-002D769DC8BA}"/>
    <hyperlink ref="B135" r:id="rId135" display="https://www.worldometers.info/gdp/north-macedonia-gdp/" xr:uid="{79BD156B-04DC-6942-A8AC-A1E259000421}"/>
    <hyperlink ref="B88" r:id="rId136" display="https://www.worldometers.info/gdp/guinea-gdp/" xr:uid="{FFB85661-08B0-7F4E-B889-A80EF3F8F1E1}"/>
    <hyperlink ref="B62" r:id="rId137" display="https://www.worldometers.info/gdp/chad-gdp/" xr:uid="{E2E04795-0CB1-8E4A-AF27-80CCBEA81B93}"/>
    <hyperlink ref="B48" r:id="rId138" display="https://www.worldometers.info/gdp/benin-gdp/" xr:uid="{F1EC1224-9A3E-8846-ABE1-47D701A22657}"/>
    <hyperlink ref="B148" r:id="rId139" display="https://www.worldometers.info/gdp/rwanda-gdp/" xr:uid="{A20C25A2-1780-344E-87E4-050B6F9D2B08}"/>
    <hyperlink ref="B67" r:id="rId140" display="https://www.worldometers.info/gdp/congo-gdp/" xr:uid="{007BE2AE-3A7A-1749-AF77-1385CEDB0737}"/>
    <hyperlink ref="B91" r:id="rId141" display="https://www.worldometers.info/gdp/haiti-gdp/" xr:uid="{E63FB7DD-2EE4-5D4A-9757-599355CA8310}"/>
    <hyperlink ref="B123" r:id="rId142" display="https://www.worldometers.info/gdp/moldova-gdp/" xr:uid="{1EE66F46-F517-FB4F-A937-31DAE1151769}"/>
    <hyperlink ref="B133" r:id="rId143" display="https://www.worldometers.info/gdp/niger-gdp/" xr:uid="{311316A3-BB28-8848-BF93-A19C55E3F759}"/>
    <hyperlink ref="B107" r:id="rId144" display="https://www.worldometers.info/gdp/kyrgyzstan-gdp/" xr:uid="{8866CF69-EDA0-D247-B97F-2438C412997C}"/>
    <hyperlink ref="B169" r:id="rId145" display="https://www.worldometers.info/gdp/tajikistan-gdp/" xr:uid="{73597868-3E23-5647-BC92-526FA861FB99}"/>
    <hyperlink ref="B115" r:id="rId146" display="https://www.worldometers.info/gdp/malawi-gdp/" xr:uid="{C4BB9E0C-9D0B-B14E-8B73-3DF73EF4BBA1}"/>
    <hyperlink ref="B86" r:id="rId147" display="https://www.worldometers.info/gdp/guam-gdp/" xr:uid="{EBCA685C-2A63-9F4B-8C7D-B1529C8BF47F}"/>
    <hyperlink ref="B80" r:id="rId148" display="https://www.worldometers.info/gdp/fiji-gdp/" xr:uid="{6989FA3E-4B5C-A04C-9868-D811E19E4B21}"/>
    <hyperlink ref="B120" r:id="rId149" display="https://www.worldometers.info/gdp/mauritania-gdp/" xr:uid="{AEBE7777-C227-2847-99F1-3AF8F92D7BFC}"/>
    <hyperlink ref="B117" r:id="rId150" display="https://www.worldometers.info/gdp/maldives-gdp/" xr:uid="{57647026-6655-DB47-B590-0E55D8319EFC}"/>
    <hyperlink ref="B125" r:id="rId151" display="https://www.worldometers.info/gdp/montenegro-gdp/" xr:uid="{34C93336-30B5-8D49-9AE5-54C8B4DE0FB9}"/>
    <hyperlink ref="B173" r:id="rId152" display="https://www.worldometers.info/gdp/togo-gdp/" xr:uid="{BE26E9B2-56D4-BB45-A894-21F188E15881}"/>
    <hyperlink ref="B45" r:id="rId153" display="https://www.worldometers.info/gdp/barbados-gdp/" xr:uid="{CD5EA21C-B8CA-2642-9688-D18CB98A68B0}"/>
    <hyperlink ref="B78" r:id="rId154" display="https://www.worldometers.info/gdp/swaziland-gdp/" xr:uid="{1BB7C945-C4C9-CF48-B8CF-A917FA6594C1}"/>
    <hyperlink ref="B158" r:id="rId155" display="https://www.worldometers.info/gdp/sierra-leone-gdp/" xr:uid="{6A287A49-68BF-EC4E-A9D1-D2F715400C7C}"/>
    <hyperlink ref="B90" r:id="rId156" display="https://www.worldometers.info/gdp/guyana-gdp/" xr:uid="{F6C091DD-7672-0D4A-B30D-F24C2092151D}"/>
    <hyperlink ref="B111" r:id="rId157" display="https://www.worldometers.info/gdp/liberia-gdp/" xr:uid="{0080195A-B62E-B149-9320-9F9C1E66A831}"/>
    <hyperlink ref="B56" r:id="rId158" display="https://www.worldometers.info/gdp/burundi-gdp/" xr:uid="{A8CCE7C0-4AE6-BD47-8BC5-736A19546546}"/>
    <hyperlink ref="B34" r:id="rId159" display="https://www.worldometers.info/gdp/andorra-gdp/" xr:uid="{76AB4CD4-11DA-E64C-9C12-951638E2B6DD}"/>
    <hyperlink ref="B167" r:id="rId160" display="https://www.worldometers.info/gdp/suriname-gdp/" xr:uid="{61E3D2EB-DF47-4B43-A6D1-06E27D63CA09}"/>
    <hyperlink ref="B172" r:id="rId161" display="https://www.worldometers.info/gdp/timor-leste-gdp/" xr:uid="{CB1F56BE-2C16-E84E-8461-95B54736D18E}"/>
    <hyperlink ref="B39" r:id="rId162" display="https://www.worldometers.info/gdp/aruba-gdp/" xr:uid="{91878C98-FB46-564A-9AA0-D7525AD00A1A}"/>
    <hyperlink ref="B110" r:id="rId163" display="https://www.worldometers.info/gdp/lesotho-gdp/" xr:uid="{44D4DDEB-648B-D944-82FA-D13757A6BEA0}"/>
    <hyperlink ref="B49" r:id="rId164" display="https://www.worldometers.info/gdp/bhutan-gdp/" xr:uid="{ECB277FE-3CE7-7E47-8BC5-C47275838EAB}"/>
    <hyperlink ref="B61" r:id="rId165" display="https://www.worldometers.info/gdp/central-african-republic-gdp/" xr:uid="{F9C2BC1A-A80E-AE4A-8A52-BC91F32D1A47}"/>
    <hyperlink ref="B47" r:id="rId166" display="https://www.worldometers.info/gdp/belize-gdp/" xr:uid="{E315B597-3B40-6442-BC82-F28AC7F32B20}"/>
    <hyperlink ref="B57" r:id="rId167" display="https://www.worldometers.info/gdp/cabo-verde-gdp/" xr:uid="{4A36D0E3-3206-0F41-BD92-20F4FEA073AD}"/>
    <hyperlink ref="B150" r:id="rId168" display="https://www.worldometers.info/gdp/saint-lucia-gdp/" xr:uid="{9931522B-A797-5F4D-8CAE-898F6DD66F9D}"/>
    <hyperlink ref="B152" r:id="rId169" display="https://www.worldometers.info/gdp/san-marino-gdp/" xr:uid="{CCCF5CDB-AEC8-CA49-8F31-20C181F29835}"/>
    <hyperlink ref="B136" r:id="rId170" display="https://www.worldometers.info/gdp/northern-mariana-islands-gdp/" xr:uid="{538A00B6-A555-094D-9F93-55CF0925BD06}"/>
    <hyperlink ref="B36" r:id="rId171" display="https://www.worldometers.info/gdp/antigua-and-barbuda-gdp/" xr:uid="{81DFD3C7-310C-4D4E-B203-CB868800F684}"/>
    <hyperlink ref="B157" r:id="rId172" display="https://www.worldometers.info/gdp/seychelles-gdp/" xr:uid="{408BBC9C-58EB-DA45-A8AD-183B74A0975C}"/>
    <hyperlink ref="B82" r:id="rId173" display="https://www.worldometers.info/gdp/gambia-gdp/" xr:uid="{15F66514-C5B2-6643-B3D4-3EFCE1358C47}"/>
    <hyperlink ref="B89" r:id="rId174" display="https://www.worldometers.info/gdp/guinea-bissau-gdp/" xr:uid="{F5E7901B-92A6-2042-B367-64AD78306219}"/>
    <hyperlink ref="B160" r:id="rId175" display="https://www.worldometers.info/gdp/solomon-islands-gdp/" xr:uid="{C957A15A-579C-4D42-BCB7-4E7C1EEDF458}"/>
    <hyperlink ref="B85" r:id="rId176" display="https://www.worldometers.info/gdp/grenada-gdp/" xr:uid="{91E62086-85A2-F240-BF10-6AFE891C5899}"/>
    <hyperlink ref="B66" r:id="rId177" display="https://www.worldometers.info/gdp/comoros-gdp/" xr:uid="{E042F05A-FC4C-6C4F-A01E-1688310D9BB1}"/>
    <hyperlink ref="B149" r:id="rId178" display="https://www.worldometers.info/gdp/saint-kitts-and-nevis-gdp/" xr:uid="{149FDF74-BBE5-AA4B-9DF8-B49C1A7D6483}"/>
    <hyperlink ref="B187" r:id="rId179" display="https://www.worldometers.info/gdp/vanuatu-gdp/" xr:uid="{A2E6B471-B11C-9346-8A00-19CD150CDF56}"/>
    <hyperlink ref="B151" r:id="rId180" display="https://www.worldometers.info/gdp/samoa-gdp/" xr:uid="{B5772A16-B38C-A14E-8186-1E371F3511EE}"/>
    <hyperlink ref="B164" r:id="rId181" display="https://www.worldometers.info/gdp/saint-vincent-and-the-grenadines-gdp/" xr:uid="{6A788A75-0324-9E4F-B21A-2642EC39D0FC}"/>
    <hyperlink ref="B33" r:id="rId182" display="https://www.worldometers.info/gdp/american-samoa-gdp/" xr:uid="{01992DFB-391F-A043-B4B1-3C86413C7E97}"/>
    <hyperlink ref="B71" r:id="rId183" display="https://www.worldometers.info/gdp/dominica-gdp/" xr:uid="{C37B0DDF-B792-AC4B-A9E8-BF5FDBB7D0CA}"/>
    <hyperlink ref="B174" r:id="rId184" display="https://www.worldometers.info/gdp/tonga-gdp/" xr:uid="{6A49F276-F873-6444-9EFF-6963755AE816}"/>
    <hyperlink ref="B153" r:id="rId185" display="https://www.worldometers.info/gdp/sao-tome-and-principe-gdp/" xr:uid="{B72D04DB-E5F3-BA4A-8E0B-7FF2FBF43AF1}"/>
    <hyperlink ref="B140" r:id="rId186" display="https://www.worldometers.info/gdp/palau-gdp/" xr:uid="{DF4187A8-9597-D24A-A639-DD54FCD651F6}"/>
    <hyperlink ref="B119" r:id="rId187" display="https://www.worldometers.info/gdp/marshall-islands-gdp/" xr:uid="{80A2560F-D120-8545-B9A0-938A8BC3E316}"/>
    <hyperlink ref="B105" r:id="rId188" display="https://www.worldometers.info/gdp/kiribati-gdp/" xr:uid="{3348BA3D-8D61-AB45-81D3-D42635AE73D4}"/>
    <hyperlink ref="B179" r:id="rId189" display="https://www.worldometers.info/gdp/tuvalu-gdp/" xr:uid="{EBCC42BF-A0A3-CD48-A749-EA5B948A4195}"/>
    <hyperlink ref="C195" r:id="rId190" xr:uid="{E4FCA73D-B74F-E44C-B160-EB6A42116A5D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32F7DB-1C91-484C-9C50-52E61782440B}">
  <dimension ref="A1:F59"/>
  <sheetViews>
    <sheetView workbookViewId="0">
      <selection activeCell="E14" sqref="E14"/>
    </sheetView>
  </sheetViews>
  <sheetFormatPr baseColWidth="10" defaultRowHeight="16"/>
  <cols>
    <col min="1" max="1" width="16.6640625" customWidth="1"/>
    <col min="2" max="2" width="25.6640625" customWidth="1"/>
    <col min="3" max="3" width="20.33203125" customWidth="1"/>
    <col min="4" max="4" width="19.5" customWidth="1"/>
    <col min="5" max="5" width="21" customWidth="1"/>
    <col min="6" max="6" width="17.33203125" customWidth="1"/>
    <col min="7" max="7" width="21.33203125" customWidth="1"/>
    <col min="8" max="8" width="17.6640625" bestFit="1" customWidth="1"/>
  </cols>
  <sheetData>
    <row r="1" spans="1:6">
      <c r="C1" t="s">
        <v>835</v>
      </c>
      <c r="D1" s="11">
        <f>3.39*10^12</f>
        <v>3390000000000</v>
      </c>
    </row>
    <row r="2" spans="1:6">
      <c r="C2" t="s">
        <v>836</v>
      </c>
      <c r="D2" s="11">
        <f>D1*E2</f>
        <v>339000000000</v>
      </c>
      <c r="E2" s="12">
        <v>0.1</v>
      </c>
    </row>
    <row r="4" spans="1:6">
      <c r="B4" s="19" t="s">
        <v>821</v>
      </c>
    </row>
    <row r="6" spans="1:6">
      <c r="C6" t="s">
        <v>826</v>
      </c>
      <c r="D6" t="s">
        <v>831</v>
      </c>
      <c r="E6" t="s">
        <v>825</v>
      </c>
    </row>
    <row r="7" spans="1:6">
      <c r="A7" s="9" t="s">
        <v>841</v>
      </c>
      <c r="B7" t="s">
        <v>811</v>
      </c>
      <c r="C7" s="11">
        <f>D2</f>
        <v>339000000000</v>
      </c>
      <c r="D7" s="11">
        <f>C7</f>
        <v>339000000000</v>
      </c>
      <c r="E7" s="11">
        <f>D7</f>
        <v>339000000000</v>
      </c>
    </row>
    <row r="8" spans="1:6">
      <c r="A8" s="9"/>
      <c r="B8" t="s">
        <v>812</v>
      </c>
      <c r="C8" s="11">
        <f>C7/C35</f>
        <v>933.88429752066111</v>
      </c>
      <c r="D8" s="11">
        <f>C8</f>
        <v>933.88429752066111</v>
      </c>
      <c r="E8" s="11">
        <f>D8</f>
        <v>933.88429752066111</v>
      </c>
    </row>
    <row r="9" spans="1:6">
      <c r="A9" s="9"/>
      <c r="B9" t="s">
        <v>813</v>
      </c>
      <c r="C9" s="14">
        <v>0.25</v>
      </c>
      <c r="D9" s="14">
        <v>0.3</v>
      </c>
      <c r="E9" s="14">
        <v>1</v>
      </c>
    </row>
    <row r="10" spans="1:6">
      <c r="A10" s="9" t="s">
        <v>840</v>
      </c>
      <c r="B10" t="s">
        <v>817</v>
      </c>
      <c r="C10" s="11">
        <f>C7*C9</f>
        <v>84750000000</v>
      </c>
      <c r="D10" s="11">
        <f t="shared" ref="D10:F10" si="0">D7*D9</f>
        <v>101700000000</v>
      </c>
      <c r="E10" s="11">
        <f t="shared" si="0"/>
        <v>339000000000</v>
      </c>
    </row>
    <row r="11" spans="1:6">
      <c r="A11" s="9"/>
      <c r="B11" t="s">
        <v>818</v>
      </c>
      <c r="C11" s="5">
        <f>C10/$C$31</f>
        <v>4.908311583175941E-3</v>
      </c>
      <c r="D11" s="5">
        <f>D10/$C$31</f>
        <v>5.889973899811129E-3</v>
      </c>
      <c r="E11" s="5">
        <f>E10/$C$31</f>
        <v>1.9633246332703764E-2</v>
      </c>
    </row>
    <row r="12" spans="1:6">
      <c r="A12" s="9" t="s">
        <v>839</v>
      </c>
      <c r="B12" t="s">
        <v>817</v>
      </c>
      <c r="C12" s="11">
        <f>C10+(C10*$C$55)</f>
        <v>97462500000</v>
      </c>
      <c r="D12" s="11">
        <f>D10+(D10*$C$55)</f>
        <v>116955000000</v>
      </c>
      <c r="E12" s="11">
        <f>E10+(E10*$C$55)</f>
        <v>389850000000</v>
      </c>
    </row>
    <row r="13" spans="1:6">
      <c r="A13" s="9"/>
      <c r="B13" t="s">
        <v>818</v>
      </c>
      <c r="C13" s="5">
        <f>C12/$C$31</f>
        <v>5.644558320652332E-3</v>
      </c>
      <c r="D13" s="5">
        <f t="shared" ref="D13:F13" si="1">D12/$C$31</f>
        <v>6.7734699847827986E-3</v>
      </c>
      <c r="E13" s="5">
        <f t="shared" si="1"/>
        <v>2.2578233282609328E-2</v>
      </c>
    </row>
    <row r="15" spans="1:6">
      <c r="B15" t="s">
        <v>822</v>
      </c>
      <c r="C15" t="s">
        <v>833</v>
      </c>
      <c r="D15" t="s">
        <v>813</v>
      </c>
      <c r="E15" t="s">
        <v>820</v>
      </c>
      <c r="F15" t="s">
        <v>822</v>
      </c>
    </row>
    <row r="16" spans="1:6">
      <c r="B16" t="s">
        <v>827</v>
      </c>
      <c r="C16" s="11">
        <f>C10</f>
        <v>84750000000</v>
      </c>
      <c r="D16" s="12">
        <f>C9</f>
        <v>0.25</v>
      </c>
      <c r="E16" s="6">
        <f>C11</f>
        <v>4.908311583175941E-3</v>
      </c>
      <c r="F16" s="1" t="s">
        <v>824</v>
      </c>
    </row>
    <row r="17" spans="2:6">
      <c r="B17" t="s">
        <v>828</v>
      </c>
      <c r="C17" s="11">
        <f>D10</f>
        <v>101700000000</v>
      </c>
      <c r="D17" s="12">
        <f>D9</f>
        <v>0.3</v>
      </c>
      <c r="E17" s="6">
        <f>D11</f>
        <v>5.889973899811129E-3</v>
      </c>
      <c r="F17" s="1" t="s">
        <v>823</v>
      </c>
    </row>
    <row r="18" spans="2:6">
      <c r="B18" t="s">
        <v>834</v>
      </c>
      <c r="C18" s="11">
        <f>E10</f>
        <v>339000000000</v>
      </c>
      <c r="D18" s="12">
        <f>E9</f>
        <v>1</v>
      </c>
      <c r="E18" s="6">
        <f>E11</f>
        <v>1.9633246332703764E-2</v>
      </c>
    </row>
    <row r="19" spans="2:6">
      <c r="B19" t="s">
        <v>827</v>
      </c>
      <c r="C19" s="11">
        <f>C12</f>
        <v>97462500000</v>
      </c>
      <c r="D19" s="12">
        <f>C9</f>
        <v>0.25</v>
      </c>
      <c r="E19" s="6">
        <f>C13</f>
        <v>5.644558320652332E-3</v>
      </c>
    </row>
    <row r="20" spans="2:6">
      <c r="B20" t="s">
        <v>828</v>
      </c>
      <c r="C20" s="11">
        <f>D12</f>
        <v>116955000000</v>
      </c>
      <c r="D20" s="12">
        <f>D9</f>
        <v>0.3</v>
      </c>
      <c r="E20" s="6">
        <f>D13</f>
        <v>6.7734699847827986E-3</v>
      </c>
    </row>
    <row r="21" spans="2:6">
      <c r="B21" t="s">
        <v>834</v>
      </c>
      <c r="C21" s="11">
        <f>E12</f>
        <v>389850000000</v>
      </c>
      <c r="D21" s="12">
        <f>E9</f>
        <v>1</v>
      </c>
      <c r="E21" s="6">
        <f>E13</f>
        <v>2.2578233282609328E-2</v>
      </c>
    </row>
    <row r="22" spans="2:6">
      <c r="C22" s="11"/>
      <c r="D22" s="12"/>
      <c r="E22" s="6"/>
    </row>
    <row r="23" spans="2:6">
      <c r="B23" s="12" t="s">
        <v>829</v>
      </c>
      <c r="C23" s="11">
        <f>AVERAGE(C16:C17)</f>
        <v>93225000000</v>
      </c>
    </row>
    <row r="24" spans="2:6">
      <c r="B24" t="s">
        <v>830</v>
      </c>
      <c r="C24" s="11">
        <f>C18-C23</f>
        <v>245775000000</v>
      </c>
    </row>
    <row r="26" spans="2:6">
      <c r="B26" s="20" t="s">
        <v>832</v>
      </c>
    </row>
    <row r="28" spans="2:6">
      <c r="B28" s="18" t="s">
        <v>819</v>
      </c>
    </row>
    <row r="30" spans="2:6">
      <c r="B30" t="s">
        <v>796</v>
      </c>
      <c r="C30" s="3">
        <f>18.76807608*10^12</f>
        <v>18768076080000</v>
      </c>
      <c r="E30" s="1" t="s">
        <v>804</v>
      </c>
    </row>
    <row r="31" spans="2:6">
      <c r="B31" t="s">
        <v>796</v>
      </c>
      <c r="C31" s="11">
        <f>C30*'Target market'!X194</f>
        <v>17266629993600</v>
      </c>
      <c r="D31" s="5">
        <f>C39/C31</f>
        <v>1.8920889607357876E-2</v>
      </c>
      <c r="E31" s="1" t="s">
        <v>791</v>
      </c>
    </row>
    <row r="32" spans="2:6">
      <c r="D32" s="21">
        <f>C39*D31*C42</f>
        <v>2472581853.8895273</v>
      </c>
    </row>
    <row r="33" spans="2:5">
      <c r="B33" t="s">
        <v>793</v>
      </c>
      <c r="C33" s="16">
        <f>446*10^6</f>
        <v>446000000</v>
      </c>
    </row>
    <row r="34" spans="2:5">
      <c r="B34" t="s">
        <v>792</v>
      </c>
      <c r="C34" s="14">
        <v>0.81423999999999996</v>
      </c>
    </row>
    <row r="35" spans="2:5">
      <c r="B35" t="s">
        <v>794</v>
      </c>
      <c r="C35" s="15">
        <f>ROUND(C33*C34, -6)</f>
        <v>363000000</v>
      </c>
    </row>
    <row r="37" spans="2:5">
      <c r="B37" t="s">
        <v>789</v>
      </c>
      <c r="C37" s="11">
        <f>(C40/C38)*C35</f>
        <v>3267000000000</v>
      </c>
    </row>
    <row r="38" spans="2:5">
      <c r="B38" t="s">
        <v>790</v>
      </c>
      <c r="C38" s="12">
        <v>0.1</v>
      </c>
    </row>
    <row r="39" spans="2:5">
      <c r="B39" t="s">
        <v>798</v>
      </c>
      <c r="C39" s="11">
        <f>C37*C38</f>
        <v>326700000000</v>
      </c>
    </row>
    <row r="40" spans="2:5">
      <c r="B40" t="s">
        <v>788</v>
      </c>
      <c r="C40" s="13">
        <v>900</v>
      </c>
    </row>
    <row r="41" spans="2:5">
      <c r="B41" t="s">
        <v>808</v>
      </c>
      <c r="C41" s="14">
        <f>C40/900</f>
        <v>1</v>
      </c>
      <c r="E41" s="1" t="s">
        <v>807</v>
      </c>
    </row>
    <row r="42" spans="2:5">
      <c r="B42" t="s">
        <v>800</v>
      </c>
      <c r="C42" s="12">
        <v>0.4</v>
      </c>
      <c r="D42" s="13"/>
    </row>
    <row r="43" spans="2:5">
      <c r="B43" t="s">
        <v>795</v>
      </c>
      <c r="C43" s="12">
        <v>0.01</v>
      </c>
      <c r="D43" s="11"/>
    </row>
    <row r="44" spans="2:5">
      <c r="B44" t="s">
        <v>799</v>
      </c>
      <c r="C44" s="11">
        <f>ROUND(C31*C43, -9)*C41</f>
        <v>173000000000</v>
      </c>
      <c r="D44" s="11"/>
    </row>
    <row r="45" spans="2:5">
      <c r="B45" t="s">
        <v>802</v>
      </c>
      <c r="C45" s="11">
        <f>C44/C42</f>
        <v>432500000000</v>
      </c>
    </row>
    <row r="46" spans="2:5">
      <c r="B46" t="s">
        <v>815</v>
      </c>
      <c r="C46" s="17">
        <f>C44/C39</f>
        <v>0.52953780226507496</v>
      </c>
    </row>
    <row r="47" spans="2:5">
      <c r="B47" t="s">
        <v>816</v>
      </c>
      <c r="C47">
        <f>1/C42</f>
        <v>2.5</v>
      </c>
    </row>
    <row r="49" spans="2:4">
      <c r="B49" t="s">
        <v>801</v>
      </c>
      <c r="C49" s="12">
        <v>0.4</v>
      </c>
      <c r="D49" t="s">
        <v>806</v>
      </c>
    </row>
    <row r="50" spans="2:4">
      <c r="B50" t="s">
        <v>805</v>
      </c>
      <c r="C50" s="11">
        <f>C45*C49</f>
        <v>173000000000</v>
      </c>
      <c r="D50" s="10"/>
    </row>
    <row r="51" spans="2:4">
      <c r="B51" t="s">
        <v>810</v>
      </c>
      <c r="C51" s="11">
        <f>C50-C44</f>
        <v>0</v>
      </c>
    </row>
    <row r="52" spans="2:4">
      <c r="B52" t="s">
        <v>809</v>
      </c>
      <c r="C52" s="5">
        <f>C50/C31</f>
        <v>1.0019326299580387E-2</v>
      </c>
    </row>
    <row r="53" spans="2:4">
      <c r="B53" t="s">
        <v>814</v>
      </c>
    </row>
    <row r="55" spans="2:4">
      <c r="B55" t="s">
        <v>837</v>
      </c>
      <c r="C55">
        <v>0.15</v>
      </c>
      <c r="D55" s="1" t="s">
        <v>838</v>
      </c>
    </row>
    <row r="58" spans="2:4">
      <c r="B58" t="s">
        <v>797</v>
      </c>
      <c r="C58" s="3">
        <f>820*10^9</f>
        <v>820000000000</v>
      </c>
      <c r="D58" s="1" t="s">
        <v>803</v>
      </c>
    </row>
    <row r="59" spans="2:4">
      <c r="B59" t="s">
        <v>797</v>
      </c>
      <c r="C59" s="11">
        <f>750*10^9</f>
        <v>750000000000</v>
      </c>
    </row>
  </sheetData>
  <mergeCells count="3">
    <mergeCell ref="A12:A13"/>
    <mergeCell ref="A10:A11"/>
    <mergeCell ref="A7:A9"/>
  </mergeCells>
  <hyperlinks>
    <hyperlink ref="E31" r:id="rId1" xr:uid="{21EB2504-8D26-1843-9BF8-5F094A46BE92}"/>
    <hyperlink ref="D58" r:id="rId2" xr:uid="{10E75AF4-5431-4A43-9849-F93A388A93AF}"/>
    <hyperlink ref="E30" r:id="rId3" xr:uid="{753C62E8-B7D5-F749-BE64-2773DC89EF3A}"/>
    <hyperlink ref="E41" r:id="rId4" xr:uid="{7694B507-B296-FA47-9B3B-4926DAB53CD3}"/>
    <hyperlink ref="F16" r:id="rId5" xr:uid="{03B52BBD-6D67-3944-96ED-064C3A4231FC}"/>
    <hyperlink ref="F17" r:id="rId6" xr:uid="{6472FA66-4A81-DC45-8E11-BB2B7AE93AF4}"/>
    <hyperlink ref="D55" r:id="rId7" xr:uid="{C00FF711-0C20-4141-8E59-3E04A97C9A60}"/>
  </hyperlinks>
  <pageMargins left="0.7" right="0.7" top="0.75" bottom="0.75" header="0.3" footer="0.3"/>
  <drawing r:id="rId8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66F71-3BF6-504B-BC8B-D287DC286C46}">
  <dimension ref="A1:G60"/>
  <sheetViews>
    <sheetView tabSelected="1" zoomScale="106" workbookViewId="0">
      <selection activeCell="D20" sqref="D20"/>
    </sheetView>
  </sheetViews>
  <sheetFormatPr baseColWidth="10" defaultRowHeight="16"/>
  <cols>
    <col min="1" max="1" width="16.6640625" customWidth="1"/>
    <col min="2" max="2" width="25.6640625" customWidth="1"/>
    <col min="3" max="4" width="22.6640625" customWidth="1"/>
    <col min="5" max="5" width="21" customWidth="1"/>
    <col min="6" max="6" width="17.33203125" customWidth="1"/>
    <col min="7" max="7" width="21.33203125" customWidth="1"/>
    <col min="8" max="8" width="17.6640625" bestFit="1" customWidth="1"/>
  </cols>
  <sheetData>
    <row r="1" spans="1:7">
      <c r="C1" t="s">
        <v>835</v>
      </c>
      <c r="D1" s="11">
        <f>3.39*10^12</f>
        <v>3390000000000</v>
      </c>
    </row>
    <row r="2" spans="1:7">
      <c r="C2" t="s">
        <v>836</v>
      </c>
      <c r="D2" s="11">
        <f>D1*E2</f>
        <v>339000000000</v>
      </c>
      <c r="E2" s="12">
        <v>0.1</v>
      </c>
    </row>
    <row r="4" spans="1:7">
      <c r="B4" s="19" t="s">
        <v>842</v>
      </c>
    </row>
    <row r="6" spans="1:7">
      <c r="C6" t="s">
        <v>826</v>
      </c>
      <c r="D6" t="s">
        <v>831</v>
      </c>
      <c r="E6" t="s">
        <v>825</v>
      </c>
    </row>
    <row r="7" spans="1:7">
      <c r="A7" s="9" t="s">
        <v>841</v>
      </c>
      <c r="B7" t="s">
        <v>811</v>
      </c>
      <c r="C7" s="11">
        <f>D2</f>
        <v>339000000000</v>
      </c>
      <c r="D7" s="11">
        <f>C7</f>
        <v>339000000000</v>
      </c>
      <c r="E7" s="11">
        <f>D7</f>
        <v>339000000000</v>
      </c>
    </row>
    <row r="8" spans="1:7">
      <c r="A8" s="9"/>
      <c r="B8" t="s">
        <v>812</v>
      </c>
      <c r="C8" s="11"/>
      <c r="D8" s="11">
        <f>C8</f>
        <v>0</v>
      </c>
      <c r="E8" s="11">
        <f>D8</f>
        <v>0</v>
      </c>
    </row>
    <row r="9" spans="1:7">
      <c r="A9" s="9"/>
      <c r="B9" t="s">
        <v>813</v>
      </c>
      <c r="C9" s="14">
        <v>0.25</v>
      </c>
      <c r="D9" s="14">
        <v>0.3</v>
      </c>
      <c r="E9" s="14">
        <v>1</v>
      </c>
    </row>
    <row r="10" spans="1:7">
      <c r="A10" s="9" t="s">
        <v>840</v>
      </c>
      <c r="B10" t="s">
        <v>817</v>
      </c>
      <c r="C10" s="11">
        <f>C7*C9</f>
        <v>84750000000</v>
      </c>
      <c r="D10" s="11">
        <f t="shared" ref="D10:E10" si="0">D7*D9</f>
        <v>101700000000</v>
      </c>
      <c r="E10" s="11">
        <f t="shared" si="0"/>
        <v>339000000000</v>
      </c>
    </row>
    <row r="11" spans="1:7">
      <c r="A11" s="9"/>
      <c r="B11" t="s">
        <v>818</v>
      </c>
      <c r="C11" s="5">
        <f>C10/$C$32</f>
        <v>4.908311583175941E-3</v>
      </c>
      <c r="D11" s="5">
        <f>D10/$C$32</f>
        <v>5.889973899811129E-3</v>
      </c>
      <c r="E11" s="5">
        <f>E10/$C$32</f>
        <v>1.9633246332703764E-2</v>
      </c>
    </row>
    <row r="12" spans="1:7">
      <c r="A12" s="9" t="s">
        <v>839</v>
      </c>
      <c r="B12" t="s">
        <v>817</v>
      </c>
      <c r="C12" s="11">
        <f>C10+(C10*$C$56)</f>
        <v>97462500000</v>
      </c>
      <c r="D12" s="11">
        <f>D10+(D10*$C$56)</f>
        <v>116955000000</v>
      </c>
      <c r="E12" s="11">
        <f>E10+(E10*$C$56)</f>
        <v>389850000000</v>
      </c>
    </row>
    <row r="13" spans="1:7">
      <c r="A13" s="9"/>
      <c r="B13" t="s">
        <v>818</v>
      </c>
      <c r="C13" s="5">
        <f>C12/$C$32</f>
        <v>5.644558320652332E-3</v>
      </c>
      <c r="D13" s="5">
        <f t="shared" ref="D13:E13" si="1">D12/$C$32</f>
        <v>6.7734699847827986E-3</v>
      </c>
      <c r="E13" s="5">
        <f t="shared" si="1"/>
        <v>2.2578233282609328E-2</v>
      </c>
    </row>
    <row r="15" spans="1:7">
      <c r="C15" s="22"/>
      <c r="D15" s="22"/>
      <c r="F15" s="22"/>
    </row>
    <row r="16" spans="1:7">
      <c r="B16" t="s">
        <v>848</v>
      </c>
      <c r="C16" s="22" t="s">
        <v>844</v>
      </c>
      <c r="D16" s="22" t="s">
        <v>820</v>
      </c>
      <c r="E16" s="22"/>
      <c r="F16" s="22"/>
      <c r="G16" t="s">
        <v>822</v>
      </c>
    </row>
    <row r="17" spans="2:7">
      <c r="B17" t="s">
        <v>847</v>
      </c>
      <c r="C17" s="11">
        <f>C10</f>
        <v>84750000000</v>
      </c>
      <c r="D17" s="6">
        <f>C11</f>
        <v>4.908311583175941E-3</v>
      </c>
      <c r="F17" s="6"/>
      <c r="G17" s="1" t="s">
        <v>824</v>
      </c>
    </row>
    <row r="18" spans="2:7">
      <c r="B18" t="s">
        <v>845</v>
      </c>
      <c r="C18" s="11">
        <f>D10</f>
        <v>101700000000</v>
      </c>
      <c r="D18" s="6">
        <f>D11</f>
        <v>5.889973899811129E-3</v>
      </c>
      <c r="F18" s="6"/>
      <c r="G18" s="1" t="s">
        <v>823</v>
      </c>
    </row>
    <row r="19" spans="2:7">
      <c r="B19" t="s">
        <v>846</v>
      </c>
      <c r="C19" s="11">
        <f>E12</f>
        <v>389850000000</v>
      </c>
      <c r="D19" s="6">
        <f>E13</f>
        <v>2.2578233282609328E-2</v>
      </c>
      <c r="E19" s="6"/>
    </row>
    <row r="20" spans="2:7">
      <c r="E20" s="12"/>
    </row>
    <row r="21" spans="2:7">
      <c r="B21" t="s">
        <v>843</v>
      </c>
      <c r="C21">
        <f>C19/C17</f>
        <v>4.5999999999999996</v>
      </c>
      <c r="E21" s="12"/>
    </row>
    <row r="22" spans="2:7">
      <c r="E22" s="12"/>
    </row>
    <row r="23" spans="2:7">
      <c r="C23" s="11"/>
      <c r="D23" s="12"/>
      <c r="E23" s="6"/>
    </row>
    <row r="24" spans="2:7">
      <c r="B24" s="12" t="s">
        <v>829</v>
      </c>
      <c r="C24" s="11">
        <f>AVERAGE(C17:C18)</f>
        <v>93225000000</v>
      </c>
    </row>
    <row r="25" spans="2:7">
      <c r="B25" t="s">
        <v>830</v>
      </c>
      <c r="C25" s="11" t="e">
        <f>#REF!-C24</f>
        <v>#REF!</v>
      </c>
    </row>
    <row r="27" spans="2:7">
      <c r="B27" s="20" t="s">
        <v>832</v>
      </c>
    </row>
    <row r="29" spans="2:7">
      <c r="B29" s="18" t="s">
        <v>819</v>
      </c>
    </row>
    <row r="31" spans="2:7">
      <c r="B31" t="s">
        <v>796</v>
      </c>
      <c r="C31" s="3">
        <f>18.76807608*10^12</f>
        <v>18768076080000</v>
      </c>
      <c r="E31" s="1" t="s">
        <v>804</v>
      </c>
    </row>
    <row r="32" spans="2:7">
      <c r="B32" t="s">
        <v>796</v>
      </c>
      <c r="C32" s="11">
        <f>C31*'Target market'!X194</f>
        <v>17266629993600</v>
      </c>
      <c r="D32" s="5">
        <f>C40/C32</f>
        <v>1.8920889607357876E-2</v>
      </c>
      <c r="E32" s="1" t="s">
        <v>791</v>
      </c>
    </row>
    <row r="33" spans="2:5">
      <c r="D33" s="21">
        <f>C40*D32*C43</f>
        <v>2472581853.8895273</v>
      </c>
    </row>
    <row r="34" spans="2:5">
      <c r="B34" t="s">
        <v>793</v>
      </c>
      <c r="C34" s="16">
        <f>446*10^6</f>
        <v>446000000</v>
      </c>
    </row>
    <row r="35" spans="2:5">
      <c r="B35" t="s">
        <v>792</v>
      </c>
      <c r="C35" s="14">
        <v>0.81423999999999996</v>
      </c>
    </row>
    <row r="36" spans="2:5">
      <c r="B36" t="s">
        <v>794</v>
      </c>
      <c r="C36" s="15">
        <f>ROUND(C34*C35, -6)</f>
        <v>363000000</v>
      </c>
    </row>
    <row r="38" spans="2:5">
      <c r="B38" t="s">
        <v>789</v>
      </c>
      <c r="C38" s="11">
        <f>(C41/C39)*C36</f>
        <v>3267000000000</v>
      </c>
    </row>
    <row r="39" spans="2:5">
      <c r="B39" t="s">
        <v>790</v>
      </c>
      <c r="C39" s="12">
        <v>0.1</v>
      </c>
    </row>
    <row r="40" spans="2:5">
      <c r="B40" t="s">
        <v>798</v>
      </c>
      <c r="C40" s="11">
        <f>C38*C39</f>
        <v>326700000000</v>
      </c>
    </row>
    <row r="41" spans="2:5">
      <c r="B41" t="s">
        <v>788</v>
      </c>
      <c r="C41" s="13">
        <v>900</v>
      </c>
    </row>
    <row r="42" spans="2:5">
      <c r="B42" t="s">
        <v>808</v>
      </c>
      <c r="C42" s="14">
        <f>C41/900</f>
        <v>1</v>
      </c>
      <c r="E42" s="1" t="s">
        <v>807</v>
      </c>
    </row>
    <row r="43" spans="2:5">
      <c r="B43" t="s">
        <v>800</v>
      </c>
      <c r="C43" s="12">
        <v>0.4</v>
      </c>
      <c r="D43" s="13"/>
    </row>
    <row r="44" spans="2:5">
      <c r="B44" t="s">
        <v>795</v>
      </c>
      <c r="C44" s="12">
        <v>0.01</v>
      </c>
      <c r="D44" s="11"/>
    </row>
    <row r="45" spans="2:5">
      <c r="B45" t="s">
        <v>799</v>
      </c>
      <c r="C45" s="11">
        <f>ROUND(C32*C44, -9)*C42</f>
        <v>173000000000</v>
      </c>
      <c r="D45" s="11"/>
    </row>
    <row r="46" spans="2:5">
      <c r="B46" t="s">
        <v>802</v>
      </c>
      <c r="C46" s="11">
        <f>C45/C43</f>
        <v>432500000000</v>
      </c>
    </row>
    <row r="47" spans="2:5">
      <c r="B47" t="s">
        <v>815</v>
      </c>
      <c r="C47" s="17">
        <f>C45/C40</f>
        <v>0.52953780226507496</v>
      </c>
    </row>
    <row r="48" spans="2:5">
      <c r="B48" t="s">
        <v>816</v>
      </c>
      <c r="C48">
        <f>1/C43</f>
        <v>2.5</v>
      </c>
    </row>
    <row r="50" spans="2:4">
      <c r="B50" t="s">
        <v>801</v>
      </c>
      <c r="C50" s="12">
        <v>0.4</v>
      </c>
      <c r="D50" t="s">
        <v>806</v>
      </c>
    </row>
    <row r="51" spans="2:4">
      <c r="B51" t="s">
        <v>805</v>
      </c>
      <c r="C51" s="11">
        <f>C46*C50</f>
        <v>173000000000</v>
      </c>
      <c r="D51" s="10"/>
    </row>
    <row r="52" spans="2:4">
      <c r="B52" t="s">
        <v>810</v>
      </c>
      <c r="C52" s="11">
        <f>C51-C45</f>
        <v>0</v>
      </c>
    </row>
    <row r="53" spans="2:4">
      <c r="B53" t="s">
        <v>809</v>
      </c>
      <c r="C53" s="5">
        <f>C51/C32</f>
        <v>1.0019326299580387E-2</v>
      </c>
    </row>
    <row r="54" spans="2:4">
      <c r="B54" t="s">
        <v>814</v>
      </c>
    </row>
    <row r="56" spans="2:4">
      <c r="B56" t="s">
        <v>837</v>
      </c>
      <c r="C56">
        <v>0.15</v>
      </c>
      <c r="D56" s="1" t="s">
        <v>838</v>
      </c>
    </row>
    <row r="59" spans="2:4">
      <c r="B59" t="s">
        <v>797</v>
      </c>
      <c r="C59" s="3">
        <f>820*10^9</f>
        <v>820000000000</v>
      </c>
      <c r="D59" s="1" t="s">
        <v>803</v>
      </c>
    </row>
    <row r="60" spans="2:4">
      <c r="B60" t="s">
        <v>797</v>
      </c>
      <c r="C60" s="11">
        <f>750*10^9</f>
        <v>750000000000</v>
      </c>
    </row>
  </sheetData>
  <mergeCells count="3">
    <mergeCell ref="A7:A9"/>
    <mergeCell ref="A10:A11"/>
    <mergeCell ref="A12:A13"/>
  </mergeCells>
  <hyperlinks>
    <hyperlink ref="E32" r:id="rId1" xr:uid="{597F5459-3DF9-5C4A-9888-23E58BE33655}"/>
    <hyperlink ref="D59" r:id="rId2" xr:uid="{B8725565-FD0B-1E4D-8C72-A9E5A7FBD3CA}"/>
    <hyperlink ref="E31" r:id="rId3" xr:uid="{B95D994B-7BAD-A547-A36B-2EC90C66A7BA}"/>
    <hyperlink ref="E42" r:id="rId4" xr:uid="{1D696CAD-AE35-EF49-A9B9-75E185A05B26}"/>
    <hyperlink ref="G17" r:id="rId5" xr:uid="{12C25296-DD78-E041-B701-51E4E980BEAF}"/>
    <hyperlink ref="G18" r:id="rId6" xr:uid="{BF0ADA6B-87F9-B342-9520-57064818A506}"/>
    <hyperlink ref="D56" r:id="rId7" xr:uid="{56170529-443C-724B-94AF-D34C99318DC4}"/>
  </hyperlinks>
  <pageMargins left="0.7" right="0.7" top="0.75" bottom="0.75" header="0.3" footer="0.3"/>
  <drawing r:id="rId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Target market</vt:lpstr>
      <vt:lpstr>Working QVP</vt:lpstr>
      <vt:lpstr>Final QVP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Joe Heade</dc:creator>
  <cp:lastModifiedBy>Joe Heade</cp:lastModifiedBy>
  <dcterms:created xsi:type="dcterms:W3CDTF">2020-04-24T07:14:24Z</dcterms:created>
  <dcterms:modified xsi:type="dcterms:W3CDTF">2020-04-26T09:43:09Z</dcterms:modified>
</cp:coreProperties>
</file>